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BernierE\Desktop\"/>
    </mc:Choice>
  </mc:AlternateContent>
  <xr:revisionPtr revIDLastSave="0" documentId="8_{17202753-5B3C-4CC3-AC80-12E5029FCF06}" xr6:coauthVersionLast="36" xr6:coauthVersionMax="36" xr10:uidLastSave="{00000000-0000-0000-0000-000000000000}"/>
  <bookViews>
    <workbookView xWindow="0" yWindow="0" windowWidth="28800" windowHeight="11205" xr2:uid="{F448F6B2-4580-4D14-AD79-9D2EAD2AAF6F}"/>
  </bookViews>
  <sheets>
    <sheet name="Calculation Sheet" sheetId="1" r:id="rId1"/>
    <sheet name="Rate Approval Sheet" sheetId="4" r:id="rId2"/>
    <sheet name="Affordability Tool" sheetId="3" r:id="rId3"/>
    <sheet name="Instructions" sheetId="2" r:id="rId4"/>
  </sheets>
  <definedNames>
    <definedName name="_xlnm.Print_Area" localSheetId="2">'Affordability Tool'!$A$1:$B$9</definedName>
    <definedName name="_xlnm.Print_Area" localSheetId="0">'Calculation Sheet'!$A$1:$F$74</definedName>
    <definedName name="_xlnm.Print_Area" localSheetId="3">Instructions!$A$1:$B$29</definedName>
    <definedName name="_xlnm.Print_Area" localSheetId="1">'Rate Approval Sheet'!$A$1:$B$15</definedName>
    <definedName name="_xlnm.Print_Titles" localSheetId="0">'Calculation Sheet'!$9:$9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4" l="1"/>
  <c r="D16" i="1"/>
  <c r="E16" i="1" s="1"/>
  <c r="B4" i="4"/>
  <c r="D10" i="1"/>
  <c r="D29" i="1"/>
  <c r="E29" i="1" s="1"/>
  <c r="D15" i="1"/>
  <c r="E15" i="1" s="1"/>
  <c r="B2" i="4"/>
  <c r="D68" i="1"/>
  <c r="E68" i="1" s="1"/>
  <c r="D67" i="1"/>
  <c r="E67" i="1" s="1"/>
  <c r="D66" i="1"/>
  <c r="E66" i="1" s="1"/>
  <c r="D64" i="1"/>
  <c r="E64" i="1" s="1"/>
  <c r="D63" i="1"/>
  <c r="D62" i="1"/>
  <c r="E62" i="1" s="1"/>
  <c r="D61" i="1"/>
  <c r="E61" i="1" s="1"/>
  <c r="D60" i="1"/>
  <c r="E60" i="1" s="1"/>
  <c r="D59" i="1"/>
  <c r="E59" i="1" s="1"/>
  <c r="D58" i="1"/>
  <c r="E58" i="1" s="1"/>
  <c r="D57" i="1"/>
  <c r="E57" i="1" s="1"/>
  <c r="D56" i="1"/>
  <c r="E56" i="1" s="1"/>
  <c r="D55" i="1"/>
  <c r="E55" i="1" s="1"/>
  <c r="D54" i="1"/>
  <c r="E54" i="1" s="1"/>
  <c r="D53" i="1"/>
  <c r="E53" i="1" s="1"/>
  <c r="D52" i="1"/>
  <c r="E52" i="1" s="1"/>
  <c r="D51" i="1"/>
  <c r="E51" i="1" s="1"/>
  <c r="D50" i="1"/>
  <c r="E50" i="1" s="1"/>
  <c r="D48" i="1"/>
  <c r="E48" i="1" s="1"/>
  <c r="D47" i="1"/>
  <c r="E47" i="1" s="1"/>
  <c r="D46" i="1"/>
  <c r="E46" i="1" s="1"/>
  <c r="D45" i="1"/>
  <c r="E45" i="1" s="1"/>
  <c r="D44" i="1"/>
  <c r="E44" i="1" s="1"/>
  <c r="D43" i="1"/>
  <c r="E43" i="1" s="1"/>
  <c r="D41" i="1"/>
  <c r="E41" i="1" s="1"/>
  <c r="D40" i="1"/>
  <c r="E40" i="1" s="1"/>
  <c r="D39" i="1"/>
  <c r="E39" i="1" s="1"/>
  <c r="D37" i="1"/>
  <c r="E37" i="1" s="1"/>
  <c r="D36" i="1"/>
  <c r="E36" i="1" s="1"/>
  <c r="D35" i="1"/>
  <c r="E35" i="1" s="1"/>
  <c r="D34" i="1"/>
  <c r="E34" i="1" s="1"/>
  <c r="D33" i="1"/>
  <c r="E33" i="1" s="1"/>
  <c r="D32" i="1"/>
  <c r="E32" i="1" s="1"/>
  <c r="D30" i="1"/>
  <c r="E30" i="1" s="1"/>
  <c r="D28" i="1"/>
  <c r="E28" i="1" s="1"/>
  <c r="D27" i="1"/>
  <c r="E27" i="1" s="1"/>
  <c r="D26" i="1"/>
  <c r="E26" i="1" s="1"/>
  <c r="D25" i="1"/>
  <c r="E25" i="1" s="1"/>
  <c r="D24" i="1"/>
  <c r="E24" i="1" s="1"/>
  <c r="D22" i="1"/>
  <c r="E22" i="1" s="1"/>
  <c r="D21" i="1"/>
  <c r="D20" i="1"/>
  <c r="E20" i="1" s="1"/>
  <c r="D19" i="1"/>
  <c r="E19" i="1" s="1"/>
  <c r="D17" i="1"/>
  <c r="E17" i="1" s="1"/>
  <c r="D14" i="1"/>
  <c r="E14" i="1" s="1"/>
  <c r="D13" i="1"/>
  <c r="E13" i="1" s="1"/>
  <c r="D11" i="1"/>
  <c r="E11" i="1" s="1"/>
  <c r="F4" i="1"/>
  <c r="E63" i="1"/>
  <c r="E21" i="1"/>
  <c r="E10" i="1" l="1"/>
  <c r="E70" i="1" l="1"/>
  <c r="E72" i="1" l="1"/>
  <c r="E71" i="1"/>
  <c r="E73" i="1" l="1"/>
  <c r="B5" i="4" s="1"/>
  <c r="B11" i="4" l="1"/>
  <c r="B12" i="4"/>
</calcChain>
</file>

<file path=xl/sharedStrings.xml><?xml version="1.0" encoding="utf-8"?>
<sst xmlns="http://schemas.openxmlformats.org/spreadsheetml/2006/main" count="150" uniqueCount="132">
  <si>
    <t>Participant:</t>
  </si>
  <si>
    <t>Housework (in room)</t>
  </si>
  <si>
    <t>Medication Management</t>
  </si>
  <si>
    <t>Phone Use</t>
  </si>
  <si>
    <t>Stairs</t>
  </si>
  <si>
    <t>Shopping</t>
  </si>
  <si>
    <t>Transportation</t>
  </si>
  <si>
    <t>Bed Mobility (Repositioning)</t>
  </si>
  <si>
    <t>Dressing Upper and Lower Body</t>
  </si>
  <si>
    <t>Task Requiring Assistance Performed at Residence or with Staff</t>
  </si>
  <si>
    <t>Bathing</t>
  </si>
  <si>
    <t>Skin Care</t>
  </si>
  <si>
    <t>Hair Care</t>
  </si>
  <si>
    <t>Mouth Care</t>
  </si>
  <si>
    <t>Position Changes (not in bed)</t>
  </si>
  <si>
    <t>Foot Care</t>
  </si>
  <si>
    <t>Perineal Care</t>
  </si>
  <si>
    <t>Incontinence Care</t>
  </si>
  <si>
    <t>Transferring on/off Toilet</t>
  </si>
  <si>
    <t>Toileting:</t>
  </si>
  <si>
    <t>Personal Hygiene/Grooming:</t>
  </si>
  <si>
    <t>Transferring (other than toilet)</t>
  </si>
  <si>
    <t>Locomotion/Walking/Mobility</t>
  </si>
  <si>
    <t>Medication Reminders</t>
  </si>
  <si>
    <t xml:space="preserve">Other (specify) </t>
  </si>
  <si>
    <t>Range of Motion</t>
  </si>
  <si>
    <t>Exercises</t>
  </si>
  <si>
    <t>Ostomy Care</t>
  </si>
  <si>
    <t>Catheter Care</t>
  </si>
  <si>
    <t>Nebulizer</t>
  </si>
  <si>
    <t>Dialysis</t>
  </si>
  <si>
    <t>Oxygen</t>
  </si>
  <si>
    <t>Tracheostomy care</t>
  </si>
  <si>
    <t>Wound Care</t>
  </si>
  <si>
    <t>Supervise Eating</t>
  </si>
  <si>
    <t>Assist with Eating</t>
  </si>
  <si>
    <t>Feeding Tube</t>
  </si>
  <si>
    <t>Reminding, Prompting, Cueing or Redirecting</t>
  </si>
  <si>
    <t>Medical Status Checks :</t>
  </si>
  <si>
    <t>Eating/Feeding:</t>
  </si>
  <si>
    <t>Times per Week that Assistance is Provided</t>
  </si>
  <si>
    <t>Shaving</t>
  </si>
  <si>
    <t>Therapies:</t>
  </si>
  <si>
    <t>Safety Checks</t>
  </si>
  <si>
    <t>Average Assistance  Time Needed to Complete Task (in minutes)</t>
  </si>
  <si>
    <t>Total Weekly Time Allocated (minutes):</t>
  </si>
  <si>
    <t>Total Daily Rate (T2033)</t>
  </si>
  <si>
    <t>Total Monthly Rate (T2032)</t>
  </si>
  <si>
    <t>Hourly Rate for Services:</t>
  </si>
  <si>
    <t>Take &amp; Record Blood Sugar</t>
  </si>
  <si>
    <t>Take &amp; Record Blood Pressure</t>
  </si>
  <si>
    <t>Take &amp; Record Weight</t>
  </si>
  <si>
    <t>Date of Birth:</t>
  </si>
  <si>
    <t>Alternative Contact (Name/Phone):</t>
  </si>
  <si>
    <t>Desired Location:</t>
  </si>
  <si>
    <t>Meal Preparation inc. special diets</t>
  </si>
  <si>
    <t>Nail Care</t>
  </si>
  <si>
    <t>Escorting to Activities</t>
  </si>
  <si>
    <t>Cognition/Behavioral Management:</t>
  </si>
  <si>
    <t>Assistance with Treatments:</t>
  </si>
  <si>
    <t>Monthly Facility Rate</t>
  </si>
  <si>
    <t>Two Person Transfer (include minutes for each person)</t>
  </si>
  <si>
    <t>Device-assisted transfer</t>
  </si>
  <si>
    <t>Standby/Guided transfer</t>
  </si>
  <si>
    <t>Set-up assistance</t>
  </si>
  <si>
    <t>Special Considerations:</t>
  </si>
  <si>
    <t>Prosthetics</t>
  </si>
  <si>
    <t>DME Set-up</t>
  </si>
  <si>
    <t>Date Completed:</t>
  </si>
  <si>
    <t>Notes</t>
  </si>
  <si>
    <t>This tool is to be used as an aide in determining the residential services rate for the MI Choice participant identified on page one.  Each participant must have their individual circumstances evaluated and accounted for within this tool. The tool itself can not accurately reflect all circumstances and situations. Supports coordinators (SCs) must consider each participant's unique factors when making determinations about service hours.  These factors should be explained in the notes section as needed.</t>
  </si>
  <si>
    <t>Age:</t>
  </si>
  <si>
    <t>Supervisor Comments:</t>
  </si>
  <si>
    <t>Supervisory Review</t>
  </si>
  <si>
    <t>Daily Rate Approved:</t>
  </si>
  <si>
    <t>Monthly Rate Appproved:</t>
  </si>
  <si>
    <t>Supervisor Signature</t>
  </si>
  <si>
    <t>Date Signed</t>
  </si>
  <si>
    <t>Residential Services Rate Calculation Tool</t>
  </si>
  <si>
    <t>Supports Coordinator(s):</t>
  </si>
  <si>
    <t>Total Weekly Time Needed (in minutes)</t>
  </si>
  <si>
    <t>Average Daily Time (minutes):</t>
  </si>
  <si>
    <t>Participant's Estimated Excess Income</t>
  </si>
  <si>
    <t>The supports coordinator completes only the white sections of the Caclulation Sheet.</t>
  </si>
  <si>
    <t>1)</t>
  </si>
  <si>
    <t xml:space="preserve">2) </t>
  </si>
  <si>
    <t>3)</t>
  </si>
  <si>
    <t>4)</t>
  </si>
  <si>
    <t>5)</t>
  </si>
  <si>
    <t>6)</t>
  </si>
  <si>
    <t>7)</t>
  </si>
  <si>
    <t>8)</t>
  </si>
  <si>
    <t>9)</t>
  </si>
  <si>
    <t>Net Monthly Income:</t>
  </si>
  <si>
    <t>Calculation Sheet Tab:</t>
  </si>
  <si>
    <t>Times per Day that Assistance is Provided</t>
  </si>
  <si>
    <t>2)</t>
  </si>
  <si>
    <t>Total Weekly Time Allocated (hours):</t>
  </si>
  <si>
    <t>Average Daily Time (hours):</t>
  </si>
  <si>
    <t>15 Minute Rate for Services:</t>
  </si>
  <si>
    <t>Participant's Net Income</t>
  </si>
  <si>
    <t>Participant's Room &amp; Board Cost</t>
  </si>
  <si>
    <t>Total MI Choice Monthly Rate (T2032)</t>
  </si>
  <si>
    <t>Participant's Monthly Incidental Costs</t>
  </si>
  <si>
    <t>Affordability Tool*</t>
  </si>
  <si>
    <t>The purpose of this worksheet is to provide information to the participant about whether a particular AFC/HFA/ALF is affordable given the participant's identified needs, the facility charges, and the participant's income.  This tool can be used to demonstrate differences between the facility charges, the amount of services MI Choice can cover, and the participant's available income.</t>
  </si>
  <si>
    <t>Participant's net income willl populate from the Calculation Sheet.</t>
  </si>
  <si>
    <t>Estimated Difference between the Monthly Facility Rate and Monthly Facility Payment (R&amp;B plus MI Choice Services)</t>
  </si>
  <si>
    <t>*This tool is to be used for estimating purposes only.  This information can be used to help the participant make an informed decision about whether a particular assisted living facility is affordable given the customary charges of the facility, the participant's income, the participant's identified needs, and the amount the waiver agency can pay for MI Choice services delivered in the facility.  MI Choice does not cover room and board and this will remain the responsibility of the participant.  The amount of room and board charged by the facility is between the facility and the participant or their legal representative.</t>
  </si>
  <si>
    <r>
      <rPr>
        <b/>
        <sz val="12"/>
        <color theme="1"/>
        <rFont val="Arial"/>
        <family val="2"/>
      </rPr>
      <t>Participant:</t>
    </r>
    <r>
      <rPr>
        <sz val="12"/>
        <color theme="1"/>
        <rFont val="Arial"/>
        <family val="2"/>
      </rPr>
      <t xml:space="preserve">  enter the participant's name.</t>
    </r>
  </si>
  <si>
    <r>
      <rPr>
        <b/>
        <sz val="12"/>
        <color theme="1"/>
        <rFont val="Arial"/>
        <family val="2"/>
      </rPr>
      <t>Desired Location:</t>
    </r>
    <r>
      <rPr>
        <sz val="12"/>
        <color theme="1"/>
        <rFont val="Arial"/>
        <family val="2"/>
      </rPr>
      <t xml:space="preserve">  Enter the name of the AFC, HFA, or Assisted Living Facility if known.  You may also enter the county in which the paricipant desires to reside.</t>
    </r>
  </si>
  <si>
    <r>
      <rPr>
        <b/>
        <sz val="12"/>
        <color theme="1"/>
        <rFont val="Arial"/>
        <family val="2"/>
      </rPr>
      <t>Date of Birth:</t>
    </r>
    <r>
      <rPr>
        <sz val="12"/>
        <color theme="1"/>
        <rFont val="Arial"/>
        <family val="2"/>
      </rPr>
      <t xml:space="preserve">  Enter the participant's date of birth. Age will be calculated automatically.</t>
    </r>
  </si>
  <si>
    <r>
      <rPr>
        <b/>
        <sz val="12"/>
        <color theme="1"/>
        <rFont val="Arial"/>
        <family val="2"/>
      </rPr>
      <t>Net Monthly Income</t>
    </r>
    <r>
      <rPr>
        <sz val="12"/>
        <color theme="1"/>
        <rFont val="Arial"/>
        <family val="2"/>
      </rPr>
      <t>:  Enter the participant's net income (the amount they actually receive each month)</t>
    </r>
  </si>
  <si>
    <r>
      <t>Alternative Contact:</t>
    </r>
    <r>
      <rPr>
        <sz val="12"/>
        <color theme="1"/>
        <rFont val="Arial"/>
        <family val="2"/>
      </rPr>
      <t xml:space="preserve">  Enter the person who should be contacted about the results of the rate calculation tool.</t>
    </r>
  </si>
  <si>
    <r>
      <t>Supports Coordinator(s):</t>
    </r>
    <r>
      <rPr>
        <sz val="12"/>
        <color theme="1"/>
        <rFont val="Arial"/>
        <family val="2"/>
      </rPr>
      <t xml:space="preserve"> Enter the names of the supports coordinators completing this tool.</t>
    </r>
  </si>
  <si>
    <r>
      <t xml:space="preserve">Date Completed:  </t>
    </r>
    <r>
      <rPr>
        <sz val="12"/>
        <color theme="1"/>
        <rFont val="Arial"/>
        <family val="2"/>
      </rPr>
      <t>Enter the date the tool was completed by the supports coordinators.</t>
    </r>
  </si>
  <si>
    <r>
      <rPr>
        <b/>
        <sz val="12"/>
        <color theme="1"/>
        <rFont val="Arial"/>
        <family val="2"/>
      </rPr>
      <t xml:space="preserve">Task Requiring Assistance Section:  </t>
    </r>
    <r>
      <rPr>
        <sz val="12"/>
        <color theme="1"/>
        <rFont val="Arial"/>
        <family val="2"/>
      </rPr>
      <t>After or while completing the i-HC, identify the tasks in which the participant will need asssitance. For each task identified, enter the amount of time it takes to complete the task in column B and the number of times the task needs to be completed each day in Column C or each week in Column D.  If you enter an amount in Column C, the weekly amount will be automatically calculated in Column D.  You can also directly enter a weekly amount in column D if the task is not needed daily.    The total time per week (Column D) will be automatically calculated.  Waiver agencies may develop reference tables or other tools that specify how long it typically takes to complete a task for supports coordinators to use as reference points.  However, the time entered in this sheet should be specific for each participant based upon the unique needs and goals of the participant and the person-centered service plan.  Make notes for tasks that require more time based on the participant's identified needs and unique situation.</t>
    </r>
  </si>
  <si>
    <r>
      <t xml:space="preserve">15 Minute Rate for Services: </t>
    </r>
    <r>
      <rPr>
        <sz val="12"/>
        <color theme="1"/>
        <rFont val="Arial"/>
        <family val="2"/>
      </rPr>
      <t>Enter the 15-minute rate for residential services used by the agency.</t>
    </r>
  </si>
  <si>
    <r>
      <rPr>
        <b/>
        <sz val="12"/>
        <color theme="1"/>
        <rFont val="Arial"/>
        <family val="2"/>
      </rPr>
      <t>Hourly Rate for Services:</t>
    </r>
    <r>
      <rPr>
        <sz val="12"/>
        <color theme="1"/>
        <rFont val="Arial"/>
        <family val="2"/>
      </rPr>
      <t xml:space="preserve">  If you entered a 15-minute rate, this cell will automatically populate. Otherwise, enter the hourly rate for residential services used by the agency.  Once this is entered, the daily and monthly rates will automatically calculate.</t>
    </r>
  </si>
  <si>
    <r>
      <rPr>
        <b/>
        <sz val="12"/>
        <color theme="1"/>
        <rFont val="Arial"/>
        <family val="2"/>
      </rPr>
      <t>Supervisory Review Section:</t>
    </r>
    <r>
      <rPr>
        <sz val="12"/>
        <color theme="1"/>
        <rFont val="Arial"/>
        <family val="2"/>
      </rPr>
      <t xml:space="preserve">  The supervisor should enter any comments about the information on the tool and any adjustments made to the calculated rates.</t>
    </r>
  </si>
  <si>
    <r>
      <rPr>
        <b/>
        <sz val="12"/>
        <color theme="1"/>
        <rFont val="Arial"/>
        <family val="2"/>
      </rPr>
      <t xml:space="preserve">Daily Rate Approved:  </t>
    </r>
    <r>
      <rPr>
        <sz val="12"/>
        <color theme="1"/>
        <rFont val="Arial"/>
        <family val="2"/>
      </rPr>
      <t>This will default to the rate calcuated on the tool.  The supervisor may adjust this rate as needed.</t>
    </r>
  </si>
  <si>
    <r>
      <rPr>
        <b/>
        <sz val="12"/>
        <color theme="1"/>
        <rFont val="Arial"/>
        <family val="2"/>
      </rPr>
      <t xml:space="preserve">Monthly Rate Approved:  </t>
    </r>
    <r>
      <rPr>
        <sz val="12"/>
        <color theme="1"/>
        <rFont val="Arial"/>
        <family val="2"/>
      </rPr>
      <t>This will default to the rate calcuated on the tool.  The supervisor may adjust this rate as needed.</t>
    </r>
  </si>
  <si>
    <r>
      <rPr>
        <b/>
        <sz val="12"/>
        <color theme="1"/>
        <rFont val="Arial"/>
        <family val="2"/>
      </rPr>
      <t xml:space="preserve">Supervisor Signature: </t>
    </r>
    <r>
      <rPr>
        <sz val="12"/>
        <color theme="1"/>
        <rFont val="Arial"/>
        <family val="2"/>
      </rPr>
      <t>The supervisory signs to authorized the approved rates.</t>
    </r>
  </si>
  <si>
    <r>
      <rPr>
        <b/>
        <sz val="12"/>
        <color theme="1"/>
        <rFont val="Arial"/>
        <family val="2"/>
      </rPr>
      <t>Date Signed:</t>
    </r>
    <r>
      <rPr>
        <sz val="12"/>
        <color theme="1"/>
        <rFont val="Arial"/>
        <family val="2"/>
      </rPr>
      <t xml:space="preserve">  The supervisor enters the date they signed the document.</t>
    </r>
  </si>
  <si>
    <r>
      <rPr>
        <b/>
        <sz val="12"/>
        <color theme="1"/>
        <rFont val="Arial"/>
        <family val="2"/>
      </rPr>
      <t>Monthly Facility Rate</t>
    </r>
    <r>
      <rPr>
        <sz val="12"/>
        <color theme="1"/>
        <rFont val="Arial"/>
        <family val="2"/>
      </rPr>
      <t>: Enter the usual and customary charge of the facility once known.</t>
    </r>
  </si>
  <si>
    <r>
      <t>Participant's Room &amp; Board Costs:</t>
    </r>
    <r>
      <rPr>
        <sz val="12"/>
        <color theme="1"/>
        <rFont val="Arial"/>
        <family val="2"/>
      </rPr>
      <t xml:space="preserve"> Enter the amount the participant will be paying for room and board (as determined by the participant and the facility), or the amount the participant says they can afford to pay for room and board.  If there are friends or family members willing to contribute to this monthly cost, their contributions should also be included here.</t>
    </r>
  </si>
  <si>
    <r>
      <t xml:space="preserve">Participant's Monthly Incidential Costs: </t>
    </r>
    <r>
      <rPr>
        <sz val="12"/>
        <color theme="1"/>
        <rFont val="Arial"/>
        <family val="2"/>
      </rPr>
      <t>Enter the amount of income the participant needs for incidentals each month. This can include things like hair cuts, movie nights, community activities, transportation, debts, clothing, etc.  This is the amount of money the participant will need each month to pay their bills other than room and board.</t>
    </r>
  </si>
  <si>
    <t>Rate Approval Sheet Tab:</t>
  </si>
  <si>
    <t>Affordability Tool Tab:</t>
  </si>
  <si>
    <r>
      <rPr>
        <b/>
        <sz val="12"/>
        <color theme="1"/>
        <rFont val="Arial"/>
        <family val="2"/>
      </rPr>
      <t>Total monthly MI Choice rate</t>
    </r>
    <r>
      <rPr>
        <sz val="12"/>
        <color theme="1"/>
        <rFont val="Arial"/>
        <family val="2"/>
      </rPr>
      <t xml:space="preserve"> is taken from the Rate Approval Sheet.</t>
    </r>
  </si>
  <si>
    <r>
      <rPr>
        <b/>
        <sz val="12"/>
        <color theme="1"/>
        <rFont val="Arial"/>
        <family val="2"/>
      </rPr>
      <t>Participant's estimated excess income</t>
    </r>
    <r>
      <rPr>
        <sz val="12"/>
        <color theme="1"/>
        <rFont val="Arial"/>
        <family val="2"/>
      </rPr>
      <t xml:space="preserve"> is a calcuation of the particpant's net income minus their room and board and incidental costs.</t>
    </r>
  </si>
  <si>
    <r>
      <rPr>
        <b/>
        <sz val="12"/>
        <color theme="1"/>
        <rFont val="Arial"/>
        <family val="2"/>
      </rPr>
      <t>The Estimated Difference Between the Monthly Facility Rate and the Monthly Facility Payment</t>
    </r>
    <r>
      <rPr>
        <sz val="12"/>
        <color theme="1"/>
        <rFont val="Arial"/>
        <family val="2"/>
      </rPr>
      <t xml:space="preserve"> calculates the difference between what the facility charges and the combination of the participant's R&amp;B costs and what MI Choice will pay for services.  A positive number means the facility will be receiving more money than requested each month. A negative number means the facility will fall short of their requested amount each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</si>
</sst>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b/>
      <sz val="11"/>
      <color theme="1"/>
      <name val="Arial"/>
      <family val="2"/>
    </font>
    <font>
      <sz val="9"/>
      <color theme="1"/>
      <name val="Arial"/>
      <family val="2"/>
    </font>
    <font>
      <sz val="16"/>
      <color theme="0" tint="-0.14999847407452621"/>
      <name val="Trade Gothic Next Heavy"/>
      <family val="2"/>
    </font>
    <font>
      <b/>
      <sz val="12"/>
      <color theme="0" tint="-0.14999847407452621"/>
      <name val="Trade Gothic Next Heavy"/>
      <family val="2"/>
    </font>
    <font>
      <b/>
      <sz val="10"/>
      <color theme="0" tint="-0.14999847407452621"/>
      <name val="Trade Gothic Next Heavy"/>
      <family val="2"/>
    </font>
    <font>
      <sz val="14"/>
      <color theme="1"/>
      <name val="Trade Gothic Next Heavy"/>
      <family val="2"/>
    </font>
    <font>
      <sz val="11"/>
      <color rgb="FFFF0000"/>
      <name val="Calibri"/>
      <family val="2"/>
      <scheme val="minor"/>
    </font>
    <font>
      <b/>
      <sz val="16"/>
      <color theme="1"/>
      <name val="Arial"/>
      <family val="2"/>
    </font>
  </fonts>
  <fills count="10">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2" fillId="0" borderId="0" xfId="0" applyFont="1"/>
    <xf numFmtId="0" fontId="0" fillId="0" borderId="0" xfId="0" applyAlignment="1">
      <alignment wrapText="1"/>
    </xf>
    <xf numFmtId="0" fontId="4" fillId="0" borderId="1" xfId="0" applyFont="1" applyBorder="1" applyAlignment="1">
      <alignment wrapText="1"/>
    </xf>
    <xf numFmtId="0" fontId="4" fillId="2" borderId="1" xfId="0" applyFont="1" applyFill="1" applyBorder="1" applyAlignment="1">
      <alignment wrapText="1"/>
    </xf>
    <xf numFmtId="0" fontId="4" fillId="3" borderId="1" xfId="0" applyFont="1" applyFill="1" applyBorder="1" applyAlignment="1">
      <alignment wrapText="1"/>
    </xf>
    <xf numFmtId="0" fontId="4" fillId="0" borderId="15" xfId="0" applyFont="1" applyBorder="1" applyAlignment="1">
      <alignment wrapText="1"/>
    </xf>
    <xf numFmtId="2" fontId="4" fillId="4" borderId="6" xfId="0" applyNumberFormat="1" applyFont="1" applyFill="1" applyBorder="1" applyAlignment="1">
      <alignment wrapText="1"/>
    </xf>
    <xf numFmtId="0" fontId="4" fillId="4" borderId="15" xfId="0" applyFont="1" applyFill="1" applyBorder="1" applyAlignment="1">
      <alignment wrapText="1"/>
    </xf>
    <xf numFmtId="0" fontId="4" fillId="4" borderId="1" xfId="0" applyFont="1" applyFill="1" applyBorder="1" applyAlignment="1">
      <alignment wrapText="1"/>
    </xf>
    <xf numFmtId="0" fontId="0" fillId="0" borderId="6" xfId="0" applyBorder="1"/>
    <xf numFmtId="0" fontId="3" fillId="4" borderId="5" xfId="0" applyFont="1" applyFill="1" applyBorder="1" applyAlignment="1">
      <alignment horizontal="right" wrapText="1"/>
    </xf>
    <xf numFmtId="0" fontId="3" fillId="4" borderId="1" xfId="0" applyFont="1" applyFill="1" applyBorder="1" applyAlignment="1">
      <alignment horizontal="right" wrapText="1"/>
    </xf>
    <xf numFmtId="0" fontId="3" fillId="4" borderId="5" xfId="0" applyFont="1" applyFill="1" applyBorder="1" applyAlignment="1">
      <alignment wrapText="1"/>
    </xf>
    <xf numFmtId="0" fontId="3" fillId="8" borderId="5" xfId="0" applyFont="1" applyFill="1" applyBorder="1" applyAlignment="1">
      <alignment wrapText="1"/>
    </xf>
    <xf numFmtId="0" fontId="0" fillId="0" borderId="16" xfId="0" applyBorder="1"/>
    <xf numFmtId="0" fontId="3" fillId="4" borderId="14" xfId="0" applyFont="1" applyFill="1" applyBorder="1" applyAlignment="1">
      <alignment wrapText="1"/>
    </xf>
    <xf numFmtId="0" fontId="4" fillId="4" borderId="5" xfId="0" applyFont="1" applyFill="1" applyBorder="1" applyAlignment="1">
      <alignment horizontal="left" wrapText="1" indent="2"/>
    </xf>
    <xf numFmtId="0" fontId="3" fillId="4" borderId="5" xfId="0" applyFont="1" applyFill="1" applyBorder="1" applyAlignment="1">
      <alignment horizontal="left" wrapText="1"/>
    </xf>
    <xf numFmtId="0" fontId="4" fillId="4" borderId="5" xfId="0" applyFont="1" applyFill="1" applyBorder="1" applyAlignment="1">
      <alignment wrapText="1"/>
    </xf>
    <xf numFmtId="0" fontId="3" fillId="4" borderId="29" xfId="0" applyFont="1" applyFill="1" applyBorder="1" applyAlignment="1">
      <alignment horizontal="right" wrapText="1"/>
    </xf>
    <xf numFmtId="0" fontId="3" fillId="4" borderId="30" xfId="0" applyFont="1" applyFill="1" applyBorder="1" applyAlignment="1">
      <alignment horizontal="right" wrapText="1"/>
    </xf>
    <xf numFmtId="0" fontId="3" fillId="4" borderId="31" xfId="0" applyFont="1" applyFill="1" applyBorder="1" applyAlignment="1">
      <alignment horizontal="right" wrapText="1"/>
    </xf>
    <xf numFmtId="0" fontId="0" fillId="0" borderId="0" xfId="0" applyAlignment="1">
      <alignment vertical="top"/>
    </xf>
    <xf numFmtId="0" fontId="3" fillId="8" borderId="2" xfId="0" applyFont="1" applyFill="1" applyBorder="1" applyAlignment="1">
      <alignment wrapText="1"/>
    </xf>
    <xf numFmtId="44" fontId="4" fillId="0" borderId="4" xfId="1" applyFont="1" applyBorder="1" applyAlignment="1">
      <alignment horizontal="right" wrapText="1"/>
    </xf>
    <xf numFmtId="44" fontId="4" fillId="8" borderId="6" xfId="0" applyNumberFormat="1" applyFont="1" applyFill="1" applyBorder="1" applyAlignment="1">
      <alignment horizontal="right" wrapText="1"/>
    </xf>
    <xf numFmtId="44" fontId="4" fillId="8" borderId="6" xfId="1" applyFont="1" applyFill="1" applyBorder="1" applyAlignment="1">
      <alignment horizontal="right" wrapText="1"/>
    </xf>
    <xf numFmtId="44" fontId="3" fillId="8" borderId="6" xfId="0" applyNumberFormat="1" applyFont="1" applyFill="1" applyBorder="1" applyAlignment="1">
      <alignment horizontal="right" wrapText="1"/>
    </xf>
    <xf numFmtId="0" fontId="8"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xf>
    <xf numFmtId="44" fontId="4" fillId="2" borderId="10" xfId="1" applyFont="1" applyFill="1" applyBorder="1" applyAlignment="1">
      <alignment wrapText="1"/>
    </xf>
    <xf numFmtId="44" fontId="4" fillId="2" borderId="11" xfId="1" applyFont="1" applyFill="1" applyBorder="1" applyAlignment="1">
      <alignment wrapText="1"/>
    </xf>
    <xf numFmtId="44" fontId="4" fillId="2" borderId="12" xfId="1" applyFont="1" applyFill="1" applyBorder="1" applyAlignment="1">
      <alignment wrapText="1"/>
    </xf>
    <xf numFmtId="2" fontId="3" fillId="4" borderId="11" xfId="0" applyNumberFormat="1" applyFont="1" applyFill="1" applyBorder="1" applyAlignment="1">
      <alignment wrapText="1"/>
    </xf>
    <xf numFmtId="2" fontId="3" fillId="4" borderId="20" xfId="0" applyNumberFormat="1" applyFont="1" applyFill="1" applyBorder="1" applyAlignment="1">
      <alignment wrapText="1"/>
    </xf>
    <xf numFmtId="0" fontId="11" fillId="4" borderId="10" xfId="0" applyFont="1" applyFill="1" applyBorder="1" applyAlignment="1">
      <alignment wrapText="1"/>
    </xf>
    <xf numFmtId="0" fontId="0" fillId="4" borderId="33" xfId="0" applyFill="1" applyBorder="1" applyAlignment="1">
      <alignment wrapText="1"/>
    </xf>
    <xf numFmtId="2" fontId="3" fillId="4" borderId="34" xfId="0" applyNumberFormat="1" applyFont="1" applyFill="1" applyBorder="1" applyAlignment="1">
      <alignment wrapText="1"/>
    </xf>
    <xf numFmtId="0" fontId="4" fillId="5" borderId="14" xfId="0" applyFont="1" applyFill="1" applyBorder="1" applyAlignment="1">
      <alignment wrapText="1"/>
    </xf>
    <xf numFmtId="0" fontId="4" fillId="5" borderId="16" xfId="0" applyFont="1" applyFill="1" applyBorder="1" applyAlignment="1">
      <alignment wrapText="1"/>
    </xf>
    <xf numFmtId="0" fontId="4" fillId="5" borderId="6" xfId="0" applyFont="1" applyFill="1" applyBorder="1" applyAlignment="1">
      <alignment wrapText="1"/>
    </xf>
    <xf numFmtId="0" fontId="3" fillId="4" borderId="26" xfId="0" applyFont="1" applyFill="1" applyBorder="1" applyAlignment="1">
      <alignment horizontal="right" wrapText="1"/>
    </xf>
    <xf numFmtId="0" fontId="3" fillId="3" borderId="26" xfId="0" applyFont="1" applyFill="1" applyBorder="1" applyAlignment="1">
      <alignment horizontal="right" wrapText="1"/>
    </xf>
    <xf numFmtId="44" fontId="3" fillId="3" borderId="27" xfId="1" applyFont="1" applyFill="1" applyBorder="1" applyAlignment="1">
      <alignment horizontal="right" wrapText="1"/>
    </xf>
    <xf numFmtId="0" fontId="3" fillId="4" borderId="2" xfId="0" applyFont="1" applyFill="1" applyBorder="1" applyAlignment="1">
      <alignment horizontal="right" wrapText="1"/>
    </xf>
    <xf numFmtId="0" fontId="3" fillId="4" borderId="7" xfId="0" applyFont="1" applyFill="1" applyBorder="1" applyAlignment="1">
      <alignment horizontal="right" wrapText="1"/>
    </xf>
    <xf numFmtId="0" fontId="3" fillId="5" borderId="5" xfId="0" applyFont="1" applyFill="1" applyBorder="1" applyAlignment="1">
      <alignment horizontal="right" wrapText="1"/>
    </xf>
    <xf numFmtId="0" fontId="3" fillId="5" borderId="5" xfId="0" applyFont="1" applyFill="1" applyBorder="1" applyAlignment="1">
      <alignment wrapText="1"/>
    </xf>
    <xf numFmtId="0" fontId="3" fillId="5" borderId="7" xfId="0" applyFont="1" applyFill="1" applyBorder="1" applyAlignment="1">
      <alignment horizontal="right" wrapText="1"/>
    </xf>
    <xf numFmtId="44" fontId="4" fillId="3" borderId="6" xfId="1" applyFont="1" applyFill="1" applyBorder="1" applyAlignment="1">
      <alignment wrapText="1"/>
    </xf>
    <xf numFmtId="0" fontId="4" fillId="3" borderId="6" xfId="0" applyFont="1" applyFill="1" applyBorder="1" applyAlignment="1">
      <alignment horizontal="left" wrapText="1"/>
    </xf>
    <xf numFmtId="44" fontId="3" fillId="0" borderId="4" xfId="1" applyFont="1" applyBorder="1" applyAlignment="1">
      <alignment horizontal="right" wrapText="1"/>
    </xf>
    <xf numFmtId="44" fontId="3" fillId="4" borderId="6" xfId="1" applyFont="1" applyFill="1" applyBorder="1" applyAlignment="1">
      <alignment horizontal="right" wrapText="1"/>
    </xf>
    <xf numFmtId="44" fontId="3" fillId="4" borderId="9" xfId="1" applyFont="1" applyFill="1" applyBorder="1" applyAlignment="1">
      <alignment horizontal="right" wrapText="1"/>
    </xf>
    <xf numFmtId="0" fontId="4" fillId="3" borderId="9" xfId="0" applyFont="1" applyFill="1" applyBorder="1" applyAlignment="1">
      <alignment horizontal="left" wrapText="1"/>
    </xf>
    <xf numFmtId="0" fontId="3" fillId="4" borderId="35" xfId="0" applyFont="1" applyFill="1" applyBorder="1" applyAlignment="1">
      <alignment horizontal="right" wrapText="1"/>
    </xf>
    <xf numFmtId="49" fontId="4" fillId="4" borderId="36" xfId="0" applyNumberFormat="1" applyFont="1" applyFill="1" applyBorder="1" applyAlignment="1">
      <alignment horizontal="left" vertical="center" wrapText="1"/>
    </xf>
    <xf numFmtId="0" fontId="0" fillId="0" borderId="27" xfId="0" applyBorder="1"/>
    <xf numFmtId="0" fontId="5" fillId="4" borderId="32" xfId="0" applyFont="1" applyFill="1" applyBorder="1" applyAlignment="1">
      <alignment horizontal="right" wrapText="1"/>
    </xf>
    <xf numFmtId="0" fontId="3" fillId="4" borderId="32" xfId="0" applyFont="1" applyFill="1" applyBorder="1" applyAlignment="1">
      <alignment horizontal="right" wrapText="1"/>
    </xf>
    <xf numFmtId="0" fontId="0" fillId="0" borderId="12" xfId="0" applyBorder="1"/>
    <xf numFmtId="0" fontId="0" fillId="4" borderId="10" xfId="0" applyFill="1" applyBorder="1" applyAlignment="1">
      <alignment wrapText="1"/>
    </xf>
    <xf numFmtId="2" fontId="3" fillId="4" borderId="21" xfId="0" applyNumberFormat="1" applyFont="1" applyFill="1" applyBorder="1" applyAlignment="1">
      <alignment wrapText="1"/>
    </xf>
    <xf numFmtId="44" fontId="4" fillId="3" borderId="6" xfId="1" applyFont="1" applyFill="1" applyBorder="1" applyAlignment="1">
      <alignment horizontal="right" wrapText="1"/>
    </xf>
    <xf numFmtId="44" fontId="3" fillId="8" borderId="6" xfId="1" applyFont="1" applyFill="1" applyBorder="1" applyAlignment="1">
      <alignment horizontal="right" wrapText="1"/>
    </xf>
    <xf numFmtId="44" fontId="4" fillId="3" borderId="36" xfId="1" applyFont="1" applyFill="1" applyBorder="1" applyAlignment="1">
      <alignment horizontal="left" vertical="center" wrapText="1"/>
    </xf>
    <xf numFmtId="0" fontId="4" fillId="0" borderId="1" xfId="0" applyFont="1" applyBorder="1" applyAlignment="1">
      <alignment horizontal="left" vertical="top"/>
    </xf>
    <xf numFmtId="0" fontId="4" fillId="0" borderId="1" xfId="0" applyFont="1" applyBorder="1" applyAlignment="1">
      <alignment vertical="top"/>
    </xf>
    <xf numFmtId="0" fontId="3" fillId="0" borderId="1" xfId="0" applyFont="1" applyBorder="1" applyAlignment="1">
      <alignment wrapText="1"/>
    </xf>
    <xf numFmtId="0" fontId="12" fillId="0" borderId="1" xfId="0" applyFont="1" applyBorder="1" applyAlignment="1">
      <alignment vertical="top"/>
    </xf>
    <xf numFmtId="14" fontId="4" fillId="0" borderId="11" xfId="0" applyNumberFormat="1" applyFont="1" applyBorder="1" applyAlignment="1">
      <alignment horizontal="center" wrapText="1"/>
    </xf>
    <xf numFmtId="14" fontId="4" fillId="0" borderId="20" xfId="0" applyNumberFormat="1" applyFont="1" applyBorder="1" applyAlignment="1">
      <alignment horizontal="center" wrapText="1"/>
    </xf>
    <xf numFmtId="44" fontId="4" fillId="0" borderId="32" xfId="1" applyFont="1" applyBorder="1" applyAlignment="1">
      <alignment horizontal="left" wrapText="1"/>
    </xf>
    <xf numFmtId="44" fontId="4" fillId="0" borderId="20" xfId="1" applyFont="1" applyBorder="1" applyAlignment="1">
      <alignment horizontal="left" wrapText="1"/>
    </xf>
    <xf numFmtId="0" fontId="7" fillId="6" borderId="2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6" fillId="3" borderId="22" xfId="0" applyFont="1" applyFill="1" applyBorder="1" applyAlignment="1">
      <alignment horizontal="center" wrapText="1"/>
    </xf>
    <xf numFmtId="0" fontId="6" fillId="3" borderId="23" xfId="0" applyFont="1" applyFill="1" applyBorder="1" applyAlignment="1">
      <alignment horizontal="center" wrapText="1"/>
    </xf>
    <xf numFmtId="0" fontId="6" fillId="3" borderId="24" xfId="0" applyFont="1" applyFill="1" applyBorder="1" applyAlignment="1">
      <alignment horizontal="center" wrapText="1"/>
    </xf>
    <xf numFmtId="0" fontId="4" fillId="0" borderId="28"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20" xfId="0" applyFont="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14" fontId="4" fillId="0" borderId="21" xfId="0" applyNumberFormat="1"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10" fillId="9" borderId="17" xfId="0" applyFont="1" applyFill="1" applyBorder="1" applyAlignment="1">
      <alignment horizontal="center" wrapText="1"/>
    </xf>
    <xf numFmtId="0" fontId="10" fillId="9" borderId="19" xfId="0" applyFont="1" applyFill="1" applyBorder="1" applyAlignment="1">
      <alignment horizontal="center" wrapText="1"/>
    </xf>
    <xf numFmtId="0" fontId="3" fillId="5" borderId="22" xfId="0" applyFont="1" applyFill="1" applyBorder="1" applyAlignment="1">
      <alignment horizontal="left" wrapText="1"/>
    </xf>
    <xf numFmtId="0" fontId="3" fillId="5" borderId="24" xfId="0" applyFont="1" applyFill="1" applyBorder="1" applyAlignment="1">
      <alignment horizontal="left" wrapText="1"/>
    </xf>
    <xf numFmtId="0" fontId="4" fillId="3" borderId="2" xfId="0" applyFont="1" applyFill="1" applyBorder="1" applyAlignment="1">
      <alignment horizontal="left" wrapText="1"/>
    </xf>
    <xf numFmtId="0" fontId="4" fillId="3" borderId="4" xfId="0" applyFont="1" applyFill="1" applyBorder="1" applyAlignment="1">
      <alignment horizontal="left" wrapText="1"/>
    </xf>
    <xf numFmtId="0" fontId="7" fillId="7" borderId="22" xfId="0" applyFont="1" applyFill="1" applyBorder="1" applyAlignment="1">
      <alignment horizontal="center" wrapText="1"/>
    </xf>
    <xf numFmtId="0" fontId="7" fillId="7" borderId="24" xfId="0" applyFont="1" applyFill="1" applyBorder="1" applyAlignment="1">
      <alignment horizontal="center" wrapText="1"/>
    </xf>
    <xf numFmtId="0" fontId="0" fillId="0" borderId="25" xfId="0" applyBorder="1" applyAlignment="1">
      <alignment horizontal="center" wrapText="1"/>
    </xf>
    <xf numFmtId="0" fontId="0" fillId="0" borderId="13" xfId="0"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8A614-A044-4720-91B3-E4B3D18F38E0}">
  <dimension ref="A1:F74"/>
  <sheetViews>
    <sheetView tabSelected="1" zoomScale="130" zoomScaleNormal="130" workbookViewId="0">
      <selection activeCell="B11" sqref="B11"/>
    </sheetView>
  </sheetViews>
  <sheetFormatPr defaultRowHeight="15"/>
  <cols>
    <col min="1" max="1" width="42.5703125" style="2" customWidth="1"/>
    <col min="2" max="2" width="17.7109375" style="2" bestFit="1" customWidth="1"/>
    <col min="3" max="3" width="17.7109375" style="2" customWidth="1"/>
    <col min="4" max="4" width="15.7109375" style="2" bestFit="1" customWidth="1"/>
    <col min="5" max="5" width="19.28515625" style="2" customWidth="1"/>
    <col min="6" max="6" width="30.5703125" customWidth="1"/>
  </cols>
  <sheetData>
    <row r="1" spans="1:6" ht="27.6" customHeight="1" thickBot="1">
      <c r="A1" s="76" t="s">
        <v>78</v>
      </c>
      <c r="B1" s="77"/>
      <c r="C1" s="77"/>
      <c r="D1" s="77"/>
      <c r="E1" s="77"/>
      <c r="F1" s="78"/>
    </row>
    <row r="2" spans="1:6" ht="15.75">
      <c r="A2" s="20" t="s">
        <v>0</v>
      </c>
      <c r="B2" s="82"/>
      <c r="C2" s="82"/>
      <c r="D2" s="83"/>
      <c r="E2" s="83"/>
      <c r="F2" s="84"/>
    </row>
    <row r="3" spans="1:6" ht="15.75">
      <c r="A3" s="21" t="s">
        <v>54</v>
      </c>
      <c r="B3" s="85"/>
      <c r="C3" s="85"/>
      <c r="D3" s="86"/>
      <c r="E3" s="86"/>
      <c r="F3" s="87"/>
    </row>
    <row r="4" spans="1:6" ht="15.75">
      <c r="A4" s="21" t="s">
        <v>52</v>
      </c>
      <c r="B4" s="72"/>
      <c r="C4" s="72"/>
      <c r="D4" s="73"/>
      <c r="E4" s="12" t="s">
        <v>71</v>
      </c>
      <c r="F4" s="7">
        <f ca="1">(TODAY()-B4)/365</f>
        <v>123.84931506849315</v>
      </c>
    </row>
    <row r="5" spans="1:6" ht="15.75">
      <c r="A5" s="21" t="s">
        <v>93</v>
      </c>
      <c r="B5" s="74"/>
      <c r="C5" s="75"/>
      <c r="D5" s="32"/>
      <c r="E5" s="33"/>
      <c r="F5" s="34"/>
    </row>
    <row r="6" spans="1:6" ht="15.75">
      <c r="A6" s="21" t="s">
        <v>53</v>
      </c>
      <c r="B6" s="85"/>
      <c r="C6" s="85"/>
      <c r="D6" s="86"/>
      <c r="E6" s="86"/>
      <c r="F6" s="87"/>
    </row>
    <row r="7" spans="1:6" ht="15.75">
      <c r="A7" s="21" t="s">
        <v>79</v>
      </c>
      <c r="B7" s="85"/>
      <c r="C7" s="85"/>
      <c r="D7" s="86"/>
      <c r="E7" s="86"/>
      <c r="F7" s="87"/>
    </row>
    <row r="8" spans="1:6" ht="16.5" thickBot="1">
      <c r="A8" s="22" t="s">
        <v>68</v>
      </c>
      <c r="B8" s="88"/>
      <c r="C8" s="88"/>
      <c r="D8" s="89"/>
      <c r="E8" s="89"/>
      <c r="F8" s="90"/>
    </row>
    <row r="9" spans="1:6" s="1" customFormat="1" ht="64.5" thickBot="1">
      <c r="A9" s="29" t="s">
        <v>9</v>
      </c>
      <c r="B9" s="30" t="s">
        <v>44</v>
      </c>
      <c r="C9" s="30" t="s">
        <v>95</v>
      </c>
      <c r="D9" s="30" t="s">
        <v>40</v>
      </c>
      <c r="E9" s="30" t="s">
        <v>80</v>
      </c>
      <c r="F9" s="31" t="s">
        <v>69</v>
      </c>
    </row>
    <row r="10" spans="1:6" ht="15.75">
      <c r="A10" s="16" t="s">
        <v>7</v>
      </c>
      <c r="B10" s="6"/>
      <c r="C10" s="6"/>
      <c r="D10" s="6">
        <f>C10*7</f>
        <v>0</v>
      </c>
      <c r="E10" s="8">
        <f>D10*B10</f>
        <v>0</v>
      </c>
      <c r="F10" s="15"/>
    </row>
    <row r="11" spans="1:6" ht="15.75">
      <c r="A11" s="13" t="s">
        <v>14</v>
      </c>
      <c r="B11" s="3"/>
      <c r="C11" s="3"/>
      <c r="D11" s="6">
        <f>C11*7</f>
        <v>0</v>
      </c>
      <c r="E11" s="9">
        <f t="shared" ref="E11:E17" si="0">D11*B11</f>
        <v>0</v>
      </c>
      <c r="F11" s="10"/>
    </row>
    <row r="12" spans="1:6" ht="15.75">
      <c r="A12" s="13" t="s">
        <v>21</v>
      </c>
      <c r="B12" s="4"/>
      <c r="C12" s="4"/>
      <c r="D12" s="4"/>
      <c r="E12" s="4"/>
      <c r="F12" s="10"/>
    </row>
    <row r="13" spans="1:6" ht="15.75">
      <c r="A13" s="17" t="s">
        <v>64</v>
      </c>
      <c r="B13" s="3"/>
      <c r="C13" s="3"/>
      <c r="D13" s="6">
        <f t="shared" ref="D13:D17" si="1">C13*7</f>
        <v>0</v>
      </c>
      <c r="E13" s="9">
        <f t="shared" si="0"/>
        <v>0</v>
      </c>
      <c r="F13" s="10"/>
    </row>
    <row r="14" spans="1:6" ht="15.75">
      <c r="A14" s="17" t="s">
        <v>62</v>
      </c>
      <c r="B14" s="3"/>
      <c r="C14" s="3"/>
      <c r="D14" s="6">
        <f t="shared" si="1"/>
        <v>0</v>
      </c>
      <c r="E14" s="9">
        <f t="shared" si="0"/>
        <v>0</v>
      </c>
      <c r="F14" s="10"/>
    </row>
    <row r="15" spans="1:6" ht="15.75">
      <c r="A15" s="17" t="s">
        <v>63</v>
      </c>
      <c r="B15" s="3"/>
      <c r="C15" s="3"/>
      <c r="D15" s="6">
        <f>C15*7</f>
        <v>0</v>
      </c>
      <c r="E15" s="9">
        <f t="shared" si="0"/>
        <v>0</v>
      </c>
      <c r="F15" s="10"/>
    </row>
    <row r="16" spans="1:6" ht="30.75">
      <c r="A16" s="17" t="s">
        <v>61</v>
      </c>
      <c r="B16" s="3"/>
      <c r="C16" s="3"/>
      <c r="D16" s="6">
        <f>C16*7</f>
        <v>0</v>
      </c>
      <c r="E16" s="9">
        <f t="shared" si="0"/>
        <v>0</v>
      </c>
      <c r="F16" s="10"/>
    </row>
    <row r="17" spans="1:6" ht="15.75">
      <c r="A17" s="13" t="s">
        <v>22</v>
      </c>
      <c r="B17" s="3"/>
      <c r="C17" s="3"/>
      <c r="D17" s="6">
        <f t="shared" si="1"/>
        <v>0</v>
      </c>
      <c r="E17" s="9">
        <f t="shared" si="0"/>
        <v>0</v>
      </c>
      <c r="F17" s="10"/>
    </row>
    <row r="18" spans="1:6" ht="15.75">
      <c r="A18" s="13" t="s">
        <v>39</v>
      </c>
      <c r="B18" s="4"/>
      <c r="C18" s="4"/>
      <c r="D18" s="4"/>
      <c r="E18" s="4"/>
      <c r="F18" s="10"/>
    </row>
    <row r="19" spans="1:6" ht="15.75">
      <c r="A19" s="17" t="s">
        <v>34</v>
      </c>
      <c r="B19" s="3"/>
      <c r="C19" s="3"/>
      <c r="D19" s="6">
        <f t="shared" ref="D19:D22" si="2">C19*7</f>
        <v>0</v>
      </c>
      <c r="E19" s="9">
        <f t="shared" ref="E19:E22" si="3">D19*B19</f>
        <v>0</v>
      </c>
      <c r="F19" s="10"/>
    </row>
    <row r="20" spans="1:6" ht="15.75">
      <c r="A20" s="17" t="s">
        <v>35</v>
      </c>
      <c r="B20" s="3"/>
      <c r="C20" s="3"/>
      <c r="D20" s="6">
        <f t="shared" si="2"/>
        <v>0</v>
      </c>
      <c r="E20" s="9">
        <f t="shared" si="3"/>
        <v>0</v>
      </c>
      <c r="F20" s="10"/>
    </row>
    <row r="21" spans="1:6" ht="15.75">
      <c r="A21" s="17" t="s">
        <v>36</v>
      </c>
      <c r="B21" s="3"/>
      <c r="C21" s="3"/>
      <c r="D21" s="6">
        <f t="shared" si="2"/>
        <v>0</v>
      </c>
      <c r="E21" s="9">
        <f t="shared" si="3"/>
        <v>0</v>
      </c>
      <c r="F21" s="10"/>
    </row>
    <row r="22" spans="1:6" ht="15.75">
      <c r="A22" s="17" t="s">
        <v>55</v>
      </c>
      <c r="B22" s="3"/>
      <c r="C22" s="3"/>
      <c r="D22" s="6">
        <f t="shared" si="2"/>
        <v>0</v>
      </c>
      <c r="E22" s="9">
        <f t="shared" si="3"/>
        <v>0</v>
      </c>
      <c r="F22" s="10"/>
    </row>
    <row r="23" spans="1:6" ht="15.75">
      <c r="A23" s="13" t="s">
        <v>19</v>
      </c>
      <c r="B23" s="4"/>
      <c r="C23" s="4"/>
      <c r="D23" s="4"/>
      <c r="E23" s="4"/>
      <c r="F23" s="10"/>
    </row>
    <row r="24" spans="1:6" ht="15.75">
      <c r="A24" s="17" t="s">
        <v>18</v>
      </c>
      <c r="B24" s="3"/>
      <c r="C24" s="3"/>
      <c r="D24" s="6">
        <f t="shared" ref="D24:D30" si="4">C24*7</f>
        <v>0</v>
      </c>
      <c r="E24" s="9">
        <f t="shared" ref="E24:E30" si="5">D24*B24</f>
        <v>0</v>
      </c>
      <c r="F24" s="10"/>
    </row>
    <row r="25" spans="1:6" ht="15.75">
      <c r="A25" s="17" t="s">
        <v>16</v>
      </c>
      <c r="B25" s="3"/>
      <c r="C25" s="3"/>
      <c r="D25" s="6">
        <f t="shared" si="4"/>
        <v>0</v>
      </c>
      <c r="E25" s="9">
        <f t="shared" si="5"/>
        <v>0</v>
      </c>
      <c r="F25" s="10"/>
    </row>
    <row r="26" spans="1:6" ht="15.75">
      <c r="A26" s="17" t="s">
        <v>17</v>
      </c>
      <c r="B26" s="3"/>
      <c r="C26" s="3"/>
      <c r="D26" s="6">
        <f t="shared" si="4"/>
        <v>0</v>
      </c>
      <c r="E26" s="9">
        <f t="shared" si="5"/>
        <v>0</v>
      </c>
      <c r="F26" s="10"/>
    </row>
    <row r="27" spans="1:6" ht="15.75">
      <c r="A27" s="17" t="s">
        <v>27</v>
      </c>
      <c r="B27" s="3"/>
      <c r="C27" s="3"/>
      <c r="D27" s="6">
        <f t="shared" si="4"/>
        <v>0</v>
      </c>
      <c r="E27" s="9">
        <f t="shared" si="5"/>
        <v>0</v>
      </c>
      <c r="F27" s="10"/>
    </row>
    <row r="28" spans="1:6" ht="15.75">
      <c r="A28" s="17" t="s">
        <v>28</v>
      </c>
      <c r="B28" s="3"/>
      <c r="C28" s="3"/>
      <c r="D28" s="3">
        <f t="shared" si="4"/>
        <v>0</v>
      </c>
      <c r="E28" s="9">
        <f t="shared" si="5"/>
        <v>0</v>
      </c>
      <c r="F28" s="10"/>
    </row>
    <row r="29" spans="1:6" ht="15.75">
      <c r="A29" s="13" t="s">
        <v>10</v>
      </c>
      <c r="B29" s="3"/>
      <c r="C29" s="3"/>
      <c r="D29" s="3">
        <f>C29*7</f>
        <v>0</v>
      </c>
      <c r="E29" s="9">
        <f t="shared" si="5"/>
        <v>0</v>
      </c>
      <c r="F29" s="10"/>
    </row>
    <row r="30" spans="1:6" ht="15.75">
      <c r="A30" s="13" t="s">
        <v>8</v>
      </c>
      <c r="B30" s="3"/>
      <c r="C30" s="3"/>
      <c r="D30" s="6">
        <f t="shared" si="4"/>
        <v>0</v>
      </c>
      <c r="E30" s="9">
        <f t="shared" si="5"/>
        <v>0</v>
      </c>
      <c r="F30" s="10"/>
    </row>
    <row r="31" spans="1:6" ht="15.75">
      <c r="A31" s="13" t="s">
        <v>20</v>
      </c>
      <c r="B31" s="4"/>
      <c r="C31" s="4"/>
      <c r="D31" s="4"/>
      <c r="E31" s="4"/>
      <c r="F31" s="10"/>
    </row>
    <row r="32" spans="1:6" ht="15.75">
      <c r="A32" s="17" t="s">
        <v>11</v>
      </c>
      <c r="B32" s="3"/>
      <c r="C32" s="3"/>
      <c r="D32" s="6">
        <f t="shared" ref="D32:D37" si="6">C32*7</f>
        <v>0</v>
      </c>
      <c r="E32" s="9">
        <f t="shared" ref="E32:E37" si="7">D32*B32</f>
        <v>0</v>
      </c>
      <c r="F32" s="10"/>
    </row>
    <row r="33" spans="1:6" ht="15.75">
      <c r="A33" s="17" t="s">
        <v>12</v>
      </c>
      <c r="B33" s="3"/>
      <c r="C33" s="3"/>
      <c r="D33" s="6">
        <f t="shared" si="6"/>
        <v>0</v>
      </c>
      <c r="E33" s="9">
        <f t="shared" si="7"/>
        <v>0</v>
      </c>
      <c r="F33" s="10"/>
    </row>
    <row r="34" spans="1:6" ht="15.75">
      <c r="A34" s="17" t="s">
        <v>13</v>
      </c>
      <c r="B34" s="3"/>
      <c r="C34" s="3"/>
      <c r="D34" s="6">
        <f t="shared" si="6"/>
        <v>0</v>
      </c>
      <c r="E34" s="9">
        <f t="shared" si="7"/>
        <v>0</v>
      </c>
      <c r="F34" s="10"/>
    </row>
    <row r="35" spans="1:6" ht="15.75">
      <c r="A35" s="17" t="s">
        <v>15</v>
      </c>
      <c r="B35" s="3"/>
      <c r="C35" s="3"/>
      <c r="D35" s="6">
        <f t="shared" si="6"/>
        <v>0</v>
      </c>
      <c r="E35" s="9">
        <f t="shared" si="7"/>
        <v>0</v>
      </c>
      <c r="F35" s="10"/>
    </row>
    <row r="36" spans="1:6" ht="15.75">
      <c r="A36" s="17" t="s">
        <v>41</v>
      </c>
      <c r="B36" s="3"/>
      <c r="C36" s="3"/>
      <c r="D36" s="6">
        <f t="shared" si="6"/>
        <v>0</v>
      </c>
      <c r="E36" s="9">
        <f t="shared" si="7"/>
        <v>0</v>
      </c>
      <c r="F36" s="10"/>
    </row>
    <row r="37" spans="1:6" ht="15.75">
      <c r="A37" s="17" t="s">
        <v>56</v>
      </c>
      <c r="B37" s="3"/>
      <c r="C37" s="3"/>
      <c r="D37" s="6">
        <f t="shared" si="6"/>
        <v>0</v>
      </c>
      <c r="E37" s="9">
        <f t="shared" si="7"/>
        <v>0</v>
      </c>
      <c r="F37" s="10"/>
    </row>
    <row r="38" spans="1:6" ht="15.75">
      <c r="A38" s="18" t="s">
        <v>58</v>
      </c>
      <c r="B38" s="4"/>
      <c r="C38" s="4"/>
      <c r="D38" s="4"/>
      <c r="E38" s="4"/>
      <c r="F38" s="10"/>
    </row>
    <row r="39" spans="1:6" ht="30.75">
      <c r="A39" s="17" t="s">
        <v>37</v>
      </c>
      <c r="B39" s="3"/>
      <c r="C39" s="3"/>
      <c r="D39" s="6">
        <f t="shared" ref="D39:D41" si="8">C39*7</f>
        <v>0</v>
      </c>
      <c r="E39" s="9">
        <f t="shared" ref="E39:E41" si="9">D39*B39</f>
        <v>0</v>
      </c>
      <c r="F39" s="10"/>
    </row>
    <row r="40" spans="1:6" ht="15.75">
      <c r="A40" s="17" t="s">
        <v>43</v>
      </c>
      <c r="B40" s="3"/>
      <c r="C40" s="3"/>
      <c r="D40" s="6">
        <f t="shared" si="8"/>
        <v>0</v>
      </c>
      <c r="E40" s="9">
        <f t="shared" si="9"/>
        <v>0</v>
      </c>
      <c r="F40" s="10"/>
    </row>
    <row r="41" spans="1:6" ht="15.75">
      <c r="A41" s="17" t="s">
        <v>57</v>
      </c>
      <c r="B41" s="3"/>
      <c r="C41" s="3"/>
      <c r="D41" s="6">
        <f t="shared" si="8"/>
        <v>0</v>
      </c>
      <c r="E41" s="9">
        <f t="shared" si="9"/>
        <v>0</v>
      </c>
      <c r="F41" s="10"/>
    </row>
    <row r="42" spans="1:6" ht="15.75">
      <c r="A42" s="13" t="s">
        <v>59</v>
      </c>
      <c r="B42" s="4"/>
      <c r="C42" s="4"/>
      <c r="D42" s="4"/>
      <c r="E42" s="4"/>
      <c r="F42" s="10"/>
    </row>
    <row r="43" spans="1:6" ht="15.75">
      <c r="A43" s="17" t="s">
        <v>29</v>
      </c>
      <c r="B43" s="3"/>
      <c r="C43" s="3"/>
      <c r="D43" s="6">
        <f t="shared" ref="D43:D48" si="10">C43*7</f>
        <v>0</v>
      </c>
      <c r="E43" s="9">
        <f t="shared" ref="E43:E48" si="11">D43*B43</f>
        <v>0</v>
      </c>
      <c r="F43" s="10"/>
    </row>
    <row r="44" spans="1:6" ht="15.75">
      <c r="A44" s="17" t="s">
        <v>30</v>
      </c>
      <c r="B44" s="3"/>
      <c r="C44" s="3"/>
      <c r="D44" s="6">
        <f t="shared" si="10"/>
        <v>0</v>
      </c>
      <c r="E44" s="9">
        <f t="shared" si="11"/>
        <v>0</v>
      </c>
      <c r="F44" s="10"/>
    </row>
    <row r="45" spans="1:6" ht="15.75">
      <c r="A45" s="17" t="s">
        <v>31</v>
      </c>
      <c r="B45" s="3"/>
      <c r="C45" s="3"/>
      <c r="D45" s="6">
        <f t="shared" si="10"/>
        <v>0</v>
      </c>
      <c r="E45" s="9">
        <f t="shared" si="11"/>
        <v>0</v>
      </c>
      <c r="F45" s="10"/>
    </row>
    <row r="46" spans="1:6" ht="15.75">
      <c r="A46" s="17" t="s">
        <v>32</v>
      </c>
      <c r="B46" s="3"/>
      <c r="C46" s="3"/>
      <c r="D46" s="6">
        <f t="shared" si="10"/>
        <v>0</v>
      </c>
      <c r="E46" s="9">
        <f t="shared" si="11"/>
        <v>0</v>
      </c>
      <c r="F46" s="10"/>
    </row>
    <row r="47" spans="1:6" ht="15.75">
      <c r="A47" s="17" t="s">
        <v>33</v>
      </c>
      <c r="B47" s="3"/>
      <c r="C47" s="3"/>
      <c r="D47" s="6">
        <f t="shared" si="10"/>
        <v>0</v>
      </c>
      <c r="E47" s="9">
        <f t="shared" si="11"/>
        <v>0</v>
      </c>
      <c r="F47" s="10"/>
    </row>
    <row r="48" spans="1:6" ht="15.75">
      <c r="A48" s="17" t="s">
        <v>24</v>
      </c>
      <c r="B48" s="3"/>
      <c r="C48" s="3"/>
      <c r="D48" s="6">
        <f t="shared" si="10"/>
        <v>0</v>
      </c>
      <c r="E48" s="9">
        <f t="shared" si="11"/>
        <v>0</v>
      </c>
      <c r="F48" s="10"/>
    </row>
    <row r="49" spans="1:6" ht="15.75">
      <c r="A49" s="13" t="s">
        <v>38</v>
      </c>
      <c r="B49" s="4"/>
      <c r="C49" s="4"/>
      <c r="D49" s="4"/>
      <c r="E49" s="4"/>
      <c r="F49" s="10"/>
    </row>
    <row r="50" spans="1:6" ht="15.75">
      <c r="A50" s="17" t="s">
        <v>49</v>
      </c>
      <c r="B50" s="3"/>
      <c r="C50" s="3"/>
      <c r="D50" s="6">
        <f t="shared" ref="D50:D64" si="12">C50*7</f>
        <v>0</v>
      </c>
      <c r="E50" s="9">
        <f t="shared" ref="E50:E64" si="13">D50*B50</f>
        <v>0</v>
      </c>
      <c r="F50" s="10"/>
    </row>
    <row r="51" spans="1:6" ht="15.75">
      <c r="A51" s="17" t="s">
        <v>50</v>
      </c>
      <c r="B51" s="3"/>
      <c r="C51" s="3"/>
      <c r="D51" s="6">
        <f t="shared" si="12"/>
        <v>0</v>
      </c>
      <c r="E51" s="9">
        <f t="shared" si="13"/>
        <v>0</v>
      </c>
      <c r="F51" s="10"/>
    </row>
    <row r="52" spans="1:6" ht="15.75">
      <c r="A52" s="17" t="s">
        <v>51</v>
      </c>
      <c r="B52" s="3"/>
      <c r="C52" s="3"/>
      <c r="D52" s="6">
        <f t="shared" si="12"/>
        <v>0</v>
      </c>
      <c r="E52" s="9">
        <f t="shared" si="13"/>
        <v>0</v>
      </c>
      <c r="F52" s="10"/>
    </row>
    <row r="53" spans="1:6" ht="15.75">
      <c r="A53" s="17" t="s">
        <v>24</v>
      </c>
      <c r="B53" s="3"/>
      <c r="C53" s="3"/>
      <c r="D53" s="6">
        <f t="shared" si="12"/>
        <v>0</v>
      </c>
      <c r="E53" s="9">
        <f t="shared" si="13"/>
        <v>0</v>
      </c>
      <c r="F53" s="10"/>
    </row>
    <row r="54" spans="1:6" ht="15.75">
      <c r="A54" s="13" t="s">
        <v>42</v>
      </c>
      <c r="B54" s="3"/>
      <c r="C54" s="3"/>
      <c r="D54" s="6">
        <f t="shared" si="12"/>
        <v>0</v>
      </c>
      <c r="E54" s="9">
        <f t="shared" si="13"/>
        <v>0</v>
      </c>
      <c r="F54" s="10"/>
    </row>
    <row r="55" spans="1:6" ht="15.75">
      <c r="A55" s="17" t="s">
        <v>25</v>
      </c>
      <c r="B55" s="3"/>
      <c r="C55" s="3"/>
      <c r="D55" s="6">
        <f t="shared" si="12"/>
        <v>0</v>
      </c>
      <c r="E55" s="9">
        <f t="shared" si="13"/>
        <v>0</v>
      </c>
      <c r="F55" s="10"/>
    </row>
    <row r="56" spans="1:6" ht="15.75">
      <c r="A56" s="17" t="s">
        <v>26</v>
      </c>
      <c r="B56" s="3"/>
      <c r="C56" s="3"/>
      <c r="D56" s="6">
        <f t="shared" si="12"/>
        <v>0</v>
      </c>
      <c r="E56" s="9">
        <f t="shared" si="13"/>
        <v>0</v>
      </c>
      <c r="F56" s="10"/>
    </row>
    <row r="57" spans="1:6" ht="15.75">
      <c r="A57" s="17" t="s">
        <v>24</v>
      </c>
      <c r="B57" s="3"/>
      <c r="C57" s="3"/>
      <c r="D57" s="6">
        <f t="shared" si="12"/>
        <v>0</v>
      </c>
      <c r="E57" s="9">
        <f t="shared" si="13"/>
        <v>0</v>
      </c>
      <c r="F57" s="10"/>
    </row>
    <row r="58" spans="1:6" ht="15.75">
      <c r="A58" s="13" t="s">
        <v>2</v>
      </c>
      <c r="B58" s="3"/>
      <c r="C58" s="3"/>
      <c r="D58" s="6">
        <f t="shared" si="12"/>
        <v>0</v>
      </c>
      <c r="E58" s="9">
        <f t="shared" si="13"/>
        <v>0</v>
      </c>
      <c r="F58" s="10"/>
    </row>
    <row r="59" spans="1:6" ht="15.75">
      <c r="A59" s="13" t="s">
        <v>23</v>
      </c>
      <c r="B59" s="3"/>
      <c r="C59" s="3"/>
      <c r="D59" s="6">
        <f t="shared" si="12"/>
        <v>0</v>
      </c>
      <c r="E59" s="9">
        <f t="shared" si="13"/>
        <v>0</v>
      </c>
      <c r="F59" s="10"/>
    </row>
    <row r="60" spans="1:6" ht="15.75">
      <c r="A60" s="13" t="s">
        <v>1</v>
      </c>
      <c r="B60" s="3"/>
      <c r="C60" s="3"/>
      <c r="D60" s="6">
        <f t="shared" si="12"/>
        <v>0</v>
      </c>
      <c r="E60" s="9">
        <f t="shared" si="13"/>
        <v>0</v>
      </c>
      <c r="F60" s="10"/>
    </row>
    <row r="61" spans="1:6" ht="15.75">
      <c r="A61" s="13" t="s">
        <v>3</v>
      </c>
      <c r="B61" s="3"/>
      <c r="C61" s="3"/>
      <c r="D61" s="6">
        <f t="shared" si="12"/>
        <v>0</v>
      </c>
      <c r="E61" s="9">
        <f t="shared" si="13"/>
        <v>0</v>
      </c>
      <c r="F61" s="10"/>
    </row>
    <row r="62" spans="1:6" ht="15.75">
      <c r="A62" s="13" t="s">
        <v>4</v>
      </c>
      <c r="B62" s="3"/>
      <c r="C62" s="3"/>
      <c r="D62" s="6">
        <f t="shared" si="12"/>
        <v>0</v>
      </c>
      <c r="E62" s="9">
        <f t="shared" si="13"/>
        <v>0</v>
      </c>
      <c r="F62" s="10"/>
    </row>
    <row r="63" spans="1:6" ht="15.75">
      <c r="A63" s="13" t="s">
        <v>5</v>
      </c>
      <c r="B63" s="3"/>
      <c r="C63" s="3"/>
      <c r="D63" s="6">
        <f t="shared" si="12"/>
        <v>0</v>
      </c>
      <c r="E63" s="9">
        <f t="shared" si="13"/>
        <v>0</v>
      </c>
      <c r="F63" s="10"/>
    </row>
    <row r="64" spans="1:6" ht="15.75">
      <c r="A64" s="13" t="s">
        <v>6</v>
      </c>
      <c r="B64" s="3"/>
      <c r="C64" s="3"/>
      <c r="D64" s="6">
        <f t="shared" si="12"/>
        <v>0</v>
      </c>
      <c r="E64" s="9">
        <f t="shared" si="13"/>
        <v>0</v>
      </c>
      <c r="F64" s="10"/>
    </row>
    <row r="65" spans="1:6" ht="15.75">
      <c r="A65" s="13" t="s">
        <v>65</v>
      </c>
      <c r="B65" s="4"/>
      <c r="C65" s="4"/>
      <c r="D65" s="4"/>
      <c r="E65" s="4"/>
      <c r="F65" s="10"/>
    </row>
    <row r="66" spans="1:6" ht="15.75">
      <c r="A66" s="17" t="s">
        <v>66</v>
      </c>
      <c r="B66" s="5"/>
      <c r="C66" s="5"/>
      <c r="D66" s="6">
        <f t="shared" ref="D66:D68" si="14">C66*7</f>
        <v>0</v>
      </c>
      <c r="E66" s="9">
        <f t="shared" ref="E66:E68" si="15">D66*B66</f>
        <v>0</v>
      </c>
      <c r="F66" s="10"/>
    </row>
    <row r="67" spans="1:6" ht="15.75">
      <c r="A67" s="17" t="s">
        <v>67</v>
      </c>
      <c r="B67" s="5"/>
      <c r="C67" s="5"/>
      <c r="D67" s="6">
        <f t="shared" si="14"/>
        <v>0</v>
      </c>
      <c r="E67" s="9">
        <f t="shared" si="15"/>
        <v>0</v>
      </c>
      <c r="F67" s="10"/>
    </row>
    <row r="68" spans="1:6" ht="15.75">
      <c r="A68" s="17" t="s">
        <v>24</v>
      </c>
      <c r="B68" s="3"/>
      <c r="C68" s="3"/>
      <c r="D68" s="6">
        <f t="shared" si="14"/>
        <v>0</v>
      </c>
      <c r="E68" s="9">
        <f t="shared" si="15"/>
        <v>0</v>
      </c>
      <c r="F68" s="10"/>
    </row>
    <row r="69" spans="1:6" ht="15.75">
      <c r="A69" s="19"/>
      <c r="B69" s="3"/>
      <c r="C69" s="3"/>
      <c r="D69" s="6"/>
      <c r="E69" s="3"/>
      <c r="F69" s="10"/>
    </row>
    <row r="70" spans="1:6" ht="15.75">
      <c r="A70" s="60" t="s">
        <v>45</v>
      </c>
      <c r="B70" s="37"/>
      <c r="C70" s="35"/>
      <c r="D70" s="35"/>
      <c r="E70" s="36">
        <f>SUM(E10:E69)</f>
        <v>0</v>
      </c>
      <c r="F70" s="62"/>
    </row>
    <row r="71" spans="1:6" ht="15.75">
      <c r="A71" s="60" t="s">
        <v>97</v>
      </c>
      <c r="B71" s="37"/>
      <c r="C71" s="35"/>
      <c r="D71" s="35"/>
      <c r="E71" s="36">
        <f>E70/60</f>
        <v>0</v>
      </c>
      <c r="F71" s="62"/>
    </row>
    <row r="72" spans="1:6" ht="15.75">
      <c r="A72" s="61" t="s">
        <v>81</v>
      </c>
      <c r="B72" s="63"/>
      <c r="C72" s="35"/>
      <c r="D72" s="35"/>
      <c r="E72" s="36">
        <f>E70/7</f>
        <v>0</v>
      </c>
      <c r="F72" s="62"/>
    </row>
    <row r="73" spans="1:6" ht="16.5" thickBot="1">
      <c r="A73" s="43" t="s">
        <v>98</v>
      </c>
      <c r="B73" s="38"/>
      <c r="C73" s="39"/>
      <c r="D73" s="39"/>
      <c r="E73" s="64">
        <f>E72/60</f>
        <v>0</v>
      </c>
      <c r="F73" s="59"/>
    </row>
    <row r="74" spans="1:6" ht="39" customHeight="1" thickBot="1">
      <c r="A74" s="79" t="s">
        <v>70</v>
      </c>
      <c r="B74" s="80"/>
      <c r="C74" s="80"/>
      <c r="D74" s="80"/>
      <c r="E74" s="80"/>
      <c r="F74" s="81"/>
    </row>
  </sheetData>
  <mergeCells count="9">
    <mergeCell ref="B4:D4"/>
    <mergeCell ref="B5:C5"/>
    <mergeCell ref="A1:F1"/>
    <mergeCell ref="A74:F74"/>
    <mergeCell ref="B2:F2"/>
    <mergeCell ref="B3:F3"/>
    <mergeCell ref="B6:F6"/>
    <mergeCell ref="B7:F7"/>
    <mergeCell ref="B8:F8"/>
  </mergeCells>
  <printOptions horizontalCentered="1" verticalCentered="1"/>
  <pageMargins left="0.5" right="0.5" top="0.75" bottom="0.75" header="0.3" footer="0.3"/>
  <pageSetup scale="88" fitToHeight="4" orientation="landscape" r:id="rId1"/>
  <headerFooter>
    <oddHeader>&amp;C&amp;"Arial Black,Regular"&amp;14Residential Services Rate Calculation Tool&amp;RCONFIDENTIAL</oddHeader>
    <oddFooter>&amp;C&amp;F&amp;RPage &amp;P of &amp;N</oddFooter>
  </headerFooter>
  <rowBreaks count="2" manualBreakCount="2">
    <brk id="28" max="5" man="1"/>
    <brk id="57" max="5" man="1"/>
  </rowBreaks>
  <ignoredErrors>
    <ignoredError sqref="E7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B3687-453C-4A28-89BB-F6D738CEB730}">
  <dimension ref="A1:B15"/>
  <sheetViews>
    <sheetView workbookViewId="0">
      <selection activeCell="B12" sqref="B12"/>
    </sheetView>
  </sheetViews>
  <sheetFormatPr defaultRowHeight="15"/>
  <cols>
    <col min="1" max="1" width="32.140625" customWidth="1"/>
    <col min="2" max="2" width="53.28515625" customWidth="1"/>
  </cols>
  <sheetData>
    <row r="1" spans="1:2" ht="18.75" thickBot="1">
      <c r="A1" s="91" t="s">
        <v>73</v>
      </c>
      <c r="B1" s="92"/>
    </row>
    <row r="2" spans="1:2" ht="16.5" thickBot="1">
      <c r="A2" s="57" t="s">
        <v>0</v>
      </c>
      <c r="B2" s="58">
        <f>'Calculation Sheet'!B2</f>
        <v>0</v>
      </c>
    </row>
    <row r="3" spans="1:2" ht="32.25" thickBot="1">
      <c r="A3" s="57" t="s">
        <v>99</v>
      </c>
      <c r="B3" s="67"/>
    </row>
    <row r="4" spans="1:2" ht="15.75">
      <c r="A4" s="46" t="s">
        <v>48</v>
      </c>
      <c r="B4" s="53">
        <f>B3*4</f>
        <v>0</v>
      </c>
    </row>
    <row r="5" spans="1:2" ht="15.75">
      <c r="A5" s="11" t="s">
        <v>46</v>
      </c>
      <c r="B5" s="54">
        <f>B4*'Calculation Sheet'!E73</f>
        <v>0</v>
      </c>
    </row>
    <row r="6" spans="1:2" ht="16.5" thickBot="1">
      <c r="A6" s="47" t="s">
        <v>47</v>
      </c>
      <c r="B6" s="55">
        <f>B5*(365/12)</f>
        <v>0</v>
      </c>
    </row>
    <row r="7" spans="1:2" ht="16.5" thickBot="1">
      <c r="A7" s="44"/>
      <c r="B7" s="45"/>
    </row>
    <row r="8" spans="1:2" ht="16.5" thickBot="1">
      <c r="A8" s="93" t="s">
        <v>72</v>
      </c>
      <c r="B8" s="94"/>
    </row>
    <row r="9" spans="1:2" ht="15.75">
      <c r="A9" s="95"/>
      <c r="B9" s="96"/>
    </row>
    <row r="10" spans="1:2" ht="15.75">
      <c r="A10" s="40"/>
      <c r="B10" s="41"/>
    </row>
    <row r="11" spans="1:2" ht="15.75">
      <c r="A11" s="48" t="s">
        <v>74</v>
      </c>
      <c r="B11" s="51">
        <f>B5</f>
        <v>0</v>
      </c>
    </row>
    <row r="12" spans="1:2" ht="15.75">
      <c r="A12" s="48" t="s">
        <v>75</v>
      </c>
      <c r="B12" s="51">
        <f>B6</f>
        <v>0</v>
      </c>
    </row>
    <row r="13" spans="1:2" ht="15.75">
      <c r="A13" s="49"/>
      <c r="B13" s="42"/>
    </row>
    <row r="14" spans="1:2" ht="15.75">
      <c r="A14" s="48" t="s">
        <v>76</v>
      </c>
      <c r="B14" s="52"/>
    </row>
    <row r="15" spans="1:2" ht="16.5" thickBot="1">
      <c r="A15" s="50" t="s">
        <v>77</v>
      </c>
      <c r="B15" s="56"/>
    </row>
  </sheetData>
  <mergeCells count="3">
    <mergeCell ref="A1:B1"/>
    <mergeCell ref="A8:B8"/>
    <mergeCell ref="A9:B9"/>
  </mergeCells>
  <pageMargins left="0.7" right="0.7" top="0.75" bottom="0.75" header="0.3" footer="0.3"/>
  <pageSetup orientation="portrait" r:id="rId1"/>
  <headerFooter>
    <oddHeader>&amp;C&amp;"Arial Black,Regular"&amp;14&amp;A</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2FDA4-DAD9-4AD2-A35E-7013074B262D}">
  <dimension ref="A1:B9"/>
  <sheetViews>
    <sheetView workbookViewId="0">
      <selection activeCell="E7" sqref="E7"/>
    </sheetView>
  </sheetViews>
  <sheetFormatPr defaultRowHeight="15"/>
  <cols>
    <col min="1" max="1" width="42.5703125" customWidth="1"/>
    <col min="2" max="2" width="27" customWidth="1"/>
  </cols>
  <sheetData>
    <row r="1" spans="1:2" ht="21" thickBot="1">
      <c r="A1" s="97" t="s">
        <v>104</v>
      </c>
      <c r="B1" s="98"/>
    </row>
    <row r="2" spans="1:2" ht="62.45" customHeight="1">
      <c r="A2" s="24" t="s">
        <v>60</v>
      </c>
      <c r="B2" s="25"/>
    </row>
    <row r="3" spans="1:2" ht="46.9" customHeight="1">
      <c r="A3" s="14" t="s">
        <v>100</v>
      </c>
      <c r="B3" s="27"/>
    </row>
    <row r="4" spans="1:2" ht="46.9" customHeight="1">
      <c r="A4" s="14" t="s">
        <v>101</v>
      </c>
      <c r="B4" s="65"/>
    </row>
    <row r="5" spans="1:2" ht="46.9" customHeight="1">
      <c r="A5" s="14" t="s">
        <v>103</v>
      </c>
      <c r="B5" s="65"/>
    </row>
    <row r="6" spans="1:2" ht="46.9" customHeight="1">
      <c r="A6" s="14" t="s">
        <v>82</v>
      </c>
      <c r="B6" s="66"/>
    </row>
    <row r="7" spans="1:2" ht="46.9" customHeight="1">
      <c r="A7" s="14" t="s">
        <v>102</v>
      </c>
      <c r="B7" s="26"/>
    </row>
    <row r="8" spans="1:2" ht="63">
      <c r="A8" s="14" t="s">
        <v>107</v>
      </c>
      <c r="B8" s="28"/>
    </row>
    <row r="9" spans="1:2" ht="134.44999999999999" customHeight="1" thickBot="1">
      <c r="A9" s="99" t="s">
        <v>108</v>
      </c>
      <c r="B9" s="100"/>
    </row>
  </sheetData>
  <mergeCells count="2">
    <mergeCell ref="A1:B1"/>
    <mergeCell ref="A9:B9"/>
  </mergeCells>
  <printOptions horizontalCentered="1" verticalCentered="1"/>
  <pageMargins left="0.7" right="0.7" top="0.75" bottom="0.75" header="0.3" footer="0.3"/>
  <pageSetup orientation="portrait" r:id="rId1"/>
  <headerFooter>
    <oddHeader>&amp;C&amp;"Arial Black,Regular"&amp;14&amp;A</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00839-6245-43BB-A495-FBEC0C3600F7}">
  <dimension ref="A1:B29"/>
  <sheetViews>
    <sheetView topLeftCell="A19" zoomScaleNormal="100" workbookViewId="0">
      <selection activeCell="B29" sqref="B29"/>
    </sheetView>
  </sheetViews>
  <sheetFormatPr defaultRowHeight="15"/>
  <cols>
    <col min="1" max="1" width="8.85546875" style="23"/>
    <col min="2" max="2" width="84.5703125" style="2" customWidth="1"/>
  </cols>
  <sheetData>
    <row r="1" spans="1:2" ht="20.25">
      <c r="A1" s="71" t="s">
        <v>94</v>
      </c>
      <c r="B1" s="3"/>
    </row>
    <row r="2" spans="1:2" ht="18.600000000000001" customHeight="1">
      <c r="A2" s="68" t="s">
        <v>84</v>
      </c>
      <c r="B2" s="3" t="s">
        <v>83</v>
      </c>
    </row>
    <row r="3" spans="1:2" ht="15.75">
      <c r="A3" s="69" t="s">
        <v>85</v>
      </c>
      <c r="B3" s="3" t="s">
        <v>109</v>
      </c>
    </row>
    <row r="4" spans="1:2" ht="31.15" customHeight="1">
      <c r="A4" s="69" t="s">
        <v>86</v>
      </c>
      <c r="B4" s="3" t="s">
        <v>110</v>
      </c>
    </row>
    <row r="5" spans="1:2" ht="18.600000000000001" customHeight="1">
      <c r="A5" s="69" t="s">
        <v>87</v>
      </c>
      <c r="B5" s="3" t="s">
        <v>111</v>
      </c>
    </row>
    <row r="6" spans="1:2" ht="31.5">
      <c r="A6" s="69" t="s">
        <v>88</v>
      </c>
      <c r="B6" s="3" t="s">
        <v>112</v>
      </c>
    </row>
    <row r="7" spans="1:2" ht="31.5">
      <c r="A7" s="69" t="s">
        <v>89</v>
      </c>
      <c r="B7" s="70" t="s">
        <v>113</v>
      </c>
    </row>
    <row r="8" spans="1:2" ht="31.5">
      <c r="A8" s="69" t="s">
        <v>90</v>
      </c>
      <c r="B8" s="70" t="s">
        <v>114</v>
      </c>
    </row>
    <row r="9" spans="1:2" ht="16.899999999999999" customHeight="1">
      <c r="A9" s="69" t="s">
        <v>91</v>
      </c>
      <c r="B9" s="70" t="s">
        <v>115</v>
      </c>
    </row>
    <row r="10" spans="1:2" ht="198.6" customHeight="1">
      <c r="A10" s="69" t="s">
        <v>92</v>
      </c>
      <c r="B10" s="3" t="s">
        <v>116</v>
      </c>
    </row>
    <row r="11" spans="1:2" ht="15.75">
      <c r="A11" s="69"/>
      <c r="B11" s="3"/>
    </row>
    <row r="12" spans="1:2" ht="20.25">
      <c r="A12" s="71" t="s">
        <v>127</v>
      </c>
      <c r="B12" s="3"/>
    </row>
    <row r="13" spans="1:2" ht="31.5">
      <c r="A13" s="69" t="s">
        <v>84</v>
      </c>
      <c r="B13" s="70" t="s">
        <v>117</v>
      </c>
    </row>
    <row r="14" spans="1:2" ht="45.6" customHeight="1">
      <c r="A14" s="69" t="s">
        <v>96</v>
      </c>
      <c r="B14" s="3" t="s">
        <v>118</v>
      </c>
    </row>
    <row r="15" spans="1:2" ht="31.9" customHeight="1">
      <c r="A15" s="69" t="s">
        <v>86</v>
      </c>
      <c r="B15" s="3" t="s">
        <v>119</v>
      </c>
    </row>
    <row r="16" spans="1:2" ht="31.5">
      <c r="A16" s="69" t="s">
        <v>87</v>
      </c>
      <c r="B16" s="3" t="s">
        <v>120</v>
      </c>
    </row>
    <row r="17" spans="1:2" ht="31.5">
      <c r="A17" s="69" t="s">
        <v>88</v>
      </c>
      <c r="B17" s="3" t="s">
        <v>121</v>
      </c>
    </row>
    <row r="18" spans="1:2" ht="15.6" customHeight="1">
      <c r="A18" s="69" t="s">
        <v>89</v>
      </c>
      <c r="B18" s="3" t="s">
        <v>122</v>
      </c>
    </row>
    <row r="19" spans="1:2" ht="15.75">
      <c r="A19" s="69" t="s">
        <v>90</v>
      </c>
      <c r="B19" s="3" t="s">
        <v>123</v>
      </c>
    </row>
    <row r="20" spans="1:2" ht="15.75">
      <c r="A20" s="69"/>
      <c r="B20" s="3"/>
    </row>
    <row r="21" spans="1:2" ht="20.25">
      <c r="A21" s="71" t="s">
        <v>128</v>
      </c>
      <c r="B21" s="3"/>
    </row>
    <row r="22" spans="1:2" ht="79.900000000000006" customHeight="1">
      <c r="A22" s="69" t="s">
        <v>84</v>
      </c>
      <c r="B22" s="3" t="s">
        <v>105</v>
      </c>
    </row>
    <row r="23" spans="1:2" ht="31.5">
      <c r="A23" s="69" t="s">
        <v>96</v>
      </c>
      <c r="B23" s="3" t="s">
        <v>124</v>
      </c>
    </row>
    <row r="24" spans="1:2" ht="15.75">
      <c r="A24" s="69" t="s">
        <v>86</v>
      </c>
      <c r="B24" s="3" t="s">
        <v>106</v>
      </c>
    </row>
    <row r="25" spans="1:2" ht="76.5">
      <c r="A25" s="69" t="s">
        <v>87</v>
      </c>
      <c r="B25" s="70" t="s">
        <v>125</v>
      </c>
    </row>
    <row r="26" spans="1:2" ht="71.25" customHeight="1">
      <c r="A26" s="69" t="s">
        <v>88</v>
      </c>
      <c r="B26" s="70" t="s">
        <v>126</v>
      </c>
    </row>
    <row r="27" spans="1:2" ht="31.5">
      <c r="A27" s="69" t="s">
        <v>89</v>
      </c>
      <c r="B27" s="3" t="s">
        <v>130</v>
      </c>
    </row>
    <row r="28" spans="1:2" ht="15.75">
      <c r="A28" s="69" t="s">
        <v>90</v>
      </c>
      <c r="B28" s="3" t="s">
        <v>129</v>
      </c>
    </row>
    <row r="29" spans="1:2" ht="92.45" customHeight="1">
      <c r="A29" s="69" t="s">
        <v>91</v>
      </c>
      <c r="B29" s="3" t="s">
        <v>131</v>
      </c>
    </row>
  </sheetData>
  <pageMargins left="0.7" right="0.7" top="0.75" bottom="0.75" header="0.3" footer="0.3"/>
  <pageSetup scale="96" fitToHeight="3" orientation="portrait" r:id="rId1"/>
  <headerFooter>
    <oddHeader>&amp;C&amp;"Arial Black,Regular"&amp;14&amp;A</oddHeader>
    <oddFooter>&amp;F</oddFooter>
  </headerFooter>
  <rowBreaks count="1" manualBreakCount="1">
    <brk id="20"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Calculation Sheet</vt:lpstr>
      <vt:lpstr>Rate Approval Sheet</vt:lpstr>
      <vt:lpstr>Affordability Tool</vt:lpstr>
      <vt:lpstr>Instructions</vt:lpstr>
      <vt:lpstr>'Affordability Tool'!Print_Area</vt:lpstr>
      <vt:lpstr>'Calculation Sheet'!Print_Area</vt:lpstr>
      <vt:lpstr>Instructions!Print_Area</vt:lpstr>
      <vt:lpstr>'Rate Approval Sheet'!Print_Area</vt:lpstr>
      <vt:lpstr>'Calculation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Gallagher, Elizabeth A. (DHHS)</dc:creator>
  <cp:lastModifiedBy>BernierE</cp:lastModifiedBy>
  <cp:lastPrinted>2023-04-10T16:19:34Z</cp:lastPrinted>
  <dcterms:created xsi:type="dcterms:W3CDTF">2023-03-06T14:32:47Z</dcterms:created>
  <dcterms:modified xsi:type="dcterms:W3CDTF">2023-10-06T11:16:25Z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2023-03-06T14:33:38Z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ea4d1d89-b052-4d51-a63e-48320ebed58b</vt:lpwstr>
  </property>
  <property fmtid="{D5CDD505-2E9C-101B-9397-08002B2CF9AE}" pid="8" name="MSIP_Label_3a2fed65-62e7-46ea-af74-187e0c17143a_ContentBits">
    <vt:lpwstr>0</vt:lpwstr>
  </property>
</Properties>
</file>