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66925"/>
  <mc:AlternateContent xmlns:mc="http://schemas.openxmlformats.org/markup-compatibility/2006">
    <mc:Choice Requires="x15">
      <x15ac:absPath xmlns:x15ac="http://schemas.microsoft.com/office/spreadsheetml/2010/11/ac" url="C:\Users\BernierE\Desktop\Master Documents and Forms\Veteran's Program\"/>
    </mc:Choice>
  </mc:AlternateContent>
  <xr:revisionPtr revIDLastSave="0" documentId="8_{64E89347-F80B-4CE5-8B26-7C2DE44766CA}" xr6:coauthVersionLast="36" xr6:coauthVersionMax="36" xr10:uidLastSave="{00000000-0000-0000-0000-000000000000}"/>
  <bookViews>
    <workbookView xWindow="0" yWindow="0" windowWidth="21570" windowHeight="7890" activeTab="1" xr2:uid="{00000000-000D-0000-FFFF-FFFF00000000}"/>
  </bookViews>
  <sheets>
    <sheet name="Calculator" sheetId="2" r:id="rId1"/>
    <sheet name="List" sheetId="1" r:id="rId2"/>
    <sheet name="Reference" sheetId="3" r:id="rId3"/>
  </sheets>
  <externalReferences>
    <externalReference r:id="rId4"/>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 i="3" l="1"/>
  <c r="P20" i="3"/>
  <c r="O20" i="3"/>
  <c r="N20" i="3"/>
  <c r="M20" i="3"/>
  <c r="L20" i="3"/>
  <c r="K20" i="3"/>
  <c r="J20" i="3"/>
  <c r="I20" i="3"/>
  <c r="H20" i="3"/>
  <c r="G20" i="3"/>
  <c r="F20" i="3"/>
  <c r="E20" i="3"/>
  <c r="D20" i="3"/>
  <c r="C20" i="3"/>
  <c r="B20" i="3" l="1"/>
  <c r="S4" i="3"/>
  <c r="J26" i="3" l="1"/>
  <c r="N11" i="3"/>
  <c r="M11" i="3"/>
  <c r="L11" i="3"/>
  <c r="K11" i="3"/>
  <c r="J11" i="3"/>
  <c r="I11" i="3"/>
  <c r="H11" i="3"/>
  <c r="G11" i="3"/>
  <c r="F11" i="3"/>
  <c r="E11" i="3"/>
  <c r="D11" i="3"/>
  <c r="C11" i="3"/>
  <c r="B11" i="3"/>
  <c r="P10" i="3"/>
  <c r="Q10" i="3" s="1"/>
  <c r="O10" i="3"/>
  <c r="N12" i="3" s="1"/>
  <c r="P9" i="3"/>
  <c r="Q9" i="3" s="1"/>
  <c r="O9" i="3"/>
  <c r="Q7" i="3"/>
  <c r="Q8" i="3" s="1"/>
  <c r="P7" i="3"/>
  <c r="P8" i="3" s="1"/>
  <c r="O7" i="3"/>
  <c r="O8" i="3" s="1"/>
  <c r="N7" i="3"/>
  <c r="N8" i="3" s="1"/>
  <c r="M7" i="3"/>
  <c r="M8" i="3" s="1"/>
  <c r="L7" i="3"/>
  <c r="L8" i="3" s="1"/>
  <c r="K7" i="3"/>
  <c r="K8" i="3" s="1"/>
  <c r="J7" i="3"/>
  <c r="J8" i="3" s="1"/>
  <c r="I7" i="3"/>
  <c r="I8" i="3" s="1"/>
  <c r="H7" i="3"/>
  <c r="H8" i="3" s="1"/>
  <c r="G7" i="3"/>
  <c r="G8" i="3" s="1"/>
  <c r="F7" i="3"/>
  <c r="F8" i="3" s="1"/>
  <c r="E7" i="3"/>
  <c r="E8" i="3" s="1"/>
  <c r="D7" i="3"/>
  <c r="D8" i="3" s="1"/>
  <c r="C7" i="3"/>
  <c r="C8" i="3" s="1"/>
  <c r="B7" i="3"/>
  <c r="B8" i="3" s="1"/>
  <c r="V4" i="3"/>
  <c r="U4" i="3"/>
  <c r="T4" i="3"/>
  <c r="AE39" i="1"/>
  <c r="Z39" i="1"/>
  <c r="AE38" i="1"/>
  <c r="Z38" i="1"/>
  <c r="AE37" i="1"/>
  <c r="Z37" i="1"/>
  <c r="AE36" i="1"/>
  <c r="Z36" i="1"/>
  <c r="AE35" i="1"/>
  <c r="Z35" i="1"/>
  <c r="AE34" i="1"/>
  <c r="Z34" i="1"/>
  <c r="AE33" i="1"/>
  <c r="Z33" i="1"/>
  <c r="AE32" i="1"/>
  <c r="Z32" i="1"/>
  <c r="AE31" i="1"/>
  <c r="Z31" i="1"/>
  <c r="AE30" i="1"/>
  <c r="Z30" i="1"/>
  <c r="AE29" i="1"/>
  <c r="Z29" i="1"/>
  <c r="AE28" i="1"/>
  <c r="Z28" i="1"/>
  <c r="AE27" i="1"/>
  <c r="Z27" i="1"/>
  <c r="AE26" i="1"/>
  <c r="Z26" i="1"/>
  <c r="AE25" i="1"/>
  <c r="Z25" i="1"/>
  <c r="AE24" i="1"/>
  <c r="Z24" i="1"/>
  <c r="AE23" i="1"/>
  <c r="Z23" i="1"/>
  <c r="AE22" i="1"/>
  <c r="Z22" i="1"/>
  <c r="AE21" i="1"/>
  <c r="Z21" i="1"/>
  <c r="AE20" i="1"/>
  <c r="Z20" i="1"/>
  <c r="AE19" i="1"/>
  <c r="Z19" i="1"/>
  <c r="AE18" i="1"/>
  <c r="Z18" i="1"/>
  <c r="AE17" i="1"/>
  <c r="Z17" i="1"/>
  <c r="AE16" i="1"/>
  <c r="Z16" i="1"/>
  <c r="AE15" i="1"/>
  <c r="Z15" i="1"/>
  <c r="AE14" i="1"/>
  <c r="Z14" i="1"/>
  <c r="AE13" i="1"/>
  <c r="B7" i="2"/>
  <c r="N14" i="3" l="1"/>
  <c r="N13" i="3"/>
  <c r="Q12" i="3"/>
  <c r="Q11" i="3"/>
  <c r="O11" i="3"/>
  <c r="C12" i="3"/>
  <c r="G12" i="3"/>
  <c r="K12" i="3"/>
  <c r="O12" i="3"/>
  <c r="P11" i="3"/>
  <c r="D12" i="3"/>
  <c r="H12" i="3"/>
  <c r="L12" i="3"/>
  <c r="P12" i="3"/>
  <c r="E12" i="3"/>
  <c r="I12" i="3"/>
  <c r="M12" i="3"/>
  <c r="B12" i="3"/>
  <c r="F12" i="3"/>
  <c r="J12" i="3"/>
  <c r="J14" i="3" l="1"/>
  <c r="J13" i="3"/>
  <c r="I14" i="3"/>
  <c r="I13" i="3"/>
  <c r="H14" i="3"/>
  <c r="H13" i="3"/>
  <c r="K14" i="3"/>
  <c r="K13" i="3"/>
  <c r="F14" i="3"/>
  <c r="F13" i="3"/>
  <c r="E14" i="3"/>
  <c r="E13" i="3"/>
  <c r="D14" i="3"/>
  <c r="D13" i="3"/>
  <c r="G14" i="3"/>
  <c r="G13" i="3"/>
  <c r="Q14" i="3"/>
  <c r="Q13" i="3"/>
  <c r="B14" i="3"/>
  <c r="B13" i="3"/>
  <c r="P14" i="3"/>
  <c r="P13" i="3"/>
  <c r="C14" i="3"/>
  <c r="C13" i="3"/>
  <c r="M14" i="3"/>
  <c r="M13" i="3"/>
  <c r="L14" i="3"/>
  <c r="L13" i="3"/>
  <c r="O14" i="3"/>
  <c r="O15" i="3" s="1"/>
  <c r="O18" i="3" s="1"/>
  <c r="O13" i="3"/>
  <c r="N15" i="3"/>
  <c r="N18" i="3" s="1"/>
  <c r="L15" i="3" l="1"/>
  <c r="L18" i="3" s="1"/>
  <c r="C15" i="3"/>
  <c r="C18" i="3" s="1"/>
  <c r="G15" i="3"/>
  <c r="G18" i="3" s="1"/>
  <c r="E15" i="3"/>
  <c r="E18" i="3" s="1"/>
  <c r="K15" i="3"/>
  <c r="K18" i="3" s="1"/>
  <c r="I15" i="3"/>
  <c r="I18" i="3" s="1"/>
  <c r="N23" i="3"/>
  <c r="N17" i="3"/>
  <c r="N16" i="3"/>
  <c r="B15" i="3"/>
  <c r="B18" i="3" s="1"/>
  <c r="O23" i="3"/>
  <c r="O17" i="3"/>
  <c r="O22" i="3" s="1"/>
  <c r="O16" i="3"/>
  <c r="M15" i="3"/>
  <c r="M18" i="3" s="1"/>
  <c r="P15" i="3"/>
  <c r="P18" i="3" s="1"/>
  <c r="Q15" i="3"/>
  <c r="Q18" i="3" s="1"/>
  <c r="D15" i="3"/>
  <c r="D18" i="3" s="1"/>
  <c r="F15" i="3"/>
  <c r="F18" i="3" s="1"/>
  <c r="H15" i="3"/>
  <c r="H18" i="3" s="1"/>
  <c r="J15" i="3"/>
  <c r="J18" i="3" s="1"/>
  <c r="O21" i="3" l="1"/>
  <c r="V37" i="1"/>
  <c r="V36" i="1"/>
  <c r="V35" i="1"/>
  <c r="V34" i="1"/>
  <c r="V33" i="1"/>
  <c r="V32" i="1"/>
  <c r="V31" i="1"/>
  <c r="V30" i="1"/>
  <c r="V29" i="1"/>
  <c r="V39" i="1"/>
  <c r="V38" i="1"/>
  <c r="V27" i="1"/>
  <c r="V25" i="1"/>
  <c r="V23" i="1"/>
  <c r="V22" i="1"/>
  <c r="V21" i="1"/>
  <c r="V18" i="1"/>
  <c r="V14" i="1"/>
  <c r="V26" i="1"/>
  <c r="V20" i="1"/>
  <c r="V19" i="1"/>
  <c r="V15" i="1"/>
  <c r="V13" i="1"/>
  <c r="V28" i="1"/>
  <c r="B10" i="2" s="1"/>
  <c r="V24" i="1"/>
  <c r="V17" i="1"/>
  <c r="V16" i="1"/>
  <c r="U39" i="1"/>
  <c r="U38" i="1"/>
  <c r="U37" i="1"/>
  <c r="U36" i="1"/>
  <c r="U35" i="1"/>
  <c r="U34" i="1"/>
  <c r="U33" i="1"/>
  <c r="U32" i="1"/>
  <c r="U31" i="1"/>
  <c r="U30" i="1"/>
  <c r="U29" i="1"/>
  <c r="U28" i="1"/>
  <c r="U27" i="1"/>
  <c r="U26" i="1"/>
  <c r="U25" i="1"/>
  <c r="U24" i="1"/>
  <c r="U23" i="1"/>
  <c r="U22" i="1"/>
  <c r="U21" i="1"/>
  <c r="U20" i="1"/>
  <c r="U19" i="1"/>
  <c r="U18" i="1"/>
  <c r="U17" i="1"/>
  <c r="U16" i="1"/>
  <c r="U15" i="1"/>
  <c r="U14" i="1"/>
  <c r="U13" i="1"/>
  <c r="J23" i="3"/>
  <c r="J17" i="3"/>
  <c r="J22" i="3" s="1"/>
  <c r="J16" i="3"/>
  <c r="Q23" i="3"/>
  <c r="Q17" i="3"/>
  <c r="Q22" i="3" s="1"/>
  <c r="Q16" i="3"/>
  <c r="N22" i="3"/>
  <c r="E23" i="3"/>
  <c r="E17" i="3"/>
  <c r="E22" i="3" s="1"/>
  <c r="E16" i="3"/>
  <c r="H23" i="3"/>
  <c r="H17" i="3"/>
  <c r="H22" i="3" s="1"/>
  <c r="H16" i="3"/>
  <c r="G17" i="3"/>
  <c r="G22" i="3" s="1"/>
  <c r="G16" i="3"/>
  <c r="G23" i="3"/>
  <c r="C23" i="3"/>
  <c r="C17" i="3"/>
  <c r="C22" i="3" s="1"/>
  <c r="C16" i="3"/>
  <c r="P23" i="3"/>
  <c r="P17" i="3"/>
  <c r="P22" i="3" s="1"/>
  <c r="P16" i="3"/>
  <c r="F23" i="3"/>
  <c r="F17" i="3"/>
  <c r="F22" i="3" s="1"/>
  <c r="F16" i="3"/>
  <c r="M23" i="3"/>
  <c r="M17" i="3"/>
  <c r="M22" i="3" s="1"/>
  <c r="M16" i="3"/>
  <c r="B23" i="3"/>
  <c r="B17" i="3"/>
  <c r="B22" i="3" s="1"/>
  <c r="B16" i="3"/>
  <c r="I23" i="3"/>
  <c r="I17" i="3"/>
  <c r="I22" i="3" s="1"/>
  <c r="I16" i="3"/>
  <c r="D23" i="3"/>
  <c r="D17" i="3"/>
  <c r="D22" i="3" s="1"/>
  <c r="D16" i="3"/>
  <c r="N21" i="3"/>
  <c r="K17" i="3"/>
  <c r="K22" i="3" s="1"/>
  <c r="K16" i="3"/>
  <c r="K23" i="3"/>
  <c r="L23" i="3"/>
  <c r="L17" i="3"/>
  <c r="L22" i="3" s="1"/>
  <c r="L16" i="3"/>
  <c r="G21" i="3" l="1"/>
  <c r="N39" i="1"/>
  <c r="N38" i="1"/>
  <c r="N37" i="1"/>
  <c r="N36" i="1"/>
  <c r="N35" i="1"/>
  <c r="N34" i="1"/>
  <c r="N33" i="1"/>
  <c r="N32" i="1"/>
  <c r="N31" i="1"/>
  <c r="N30" i="1"/>
  <c r="N29" i="1"/>
  <c r="N28" i="1"/>
  <c r="N26" i="1"/>
  <c r="N24" i="1"/>
  <c r="N20" i="1"/>
  <c r="N19" i="1"/>
  <c r="N17" i="1"/>
  <c r="N16" i="1"/>
  <c r="N15" i="1"/>
  <c r="N27" i="1"/>
  <c r="N22" i="1"/>
  <c r="N18" i="1"/>
  <c r="N14" i="1"/>
  <c r="N13" i="1"/>
  <c r="N25" i="1"/>
  <c r="N23" i="1"/>
  <c r="N21" i="1"/>
  <c r="J21" i="3"/>
  <c r="Q39" i="1"/>
  <c r="Q38" i="1"/>
  <c r="Q37" i="1"/>
  <c r="Q36" i="1"/>
  <c r="Q35" i="1"/>
  <c r="Q34" i="1"/>
  <c r="Q33" i="1"/>
  <c r="Q32" i="1"/>
  <c r="Q31" i="1"/>
  <c r="Q30" i="1"/>
  <c r="Q29" i="1"/>
  <c r="Q28" i="1"/>
  <c r="Q27" i="1"/>
  <c r="Q26" i="1"/>
  <c r="Q25" i="1"/>
  <c r="Q24" i="1"/>
  <c r="Q23" i="1"/>
  <c r="Q22" i="1"/>
  <c r="Q21" i="1"/>
  <c r="Q20" i="1"/>
  <c r="Q19" i="1"/>
  <c r="Q18" i="1"/>
  <c r="Q17" i="1"/>
  <c r="Q16" i="1"/>
  <c r="Q15" i="1"/>
  <c r="Q14" i="1"/>
  <c r="Q13" i="1"/>
  <c r="I21" i="3"/>
  <c r="P39" i="1"/>
  <c r="P38" i="1"/>
  <c r="P37" i="1"/>
  <c r="P36" i="1"/>
  <c r="P35" i="1"/>
  <c r="P34" i="1"/>
  <c r="P33" i="1"/>
  <c r="P32" i="1"/>
  <c r="P31" i="1"/>
  <c r="P30" i="1"/>
  <c r="P29" i="1"/>
  <c r="P28" i="1"/>
  <c r="P27" i="1"/>
  <c r="P26" i="1"/>
  <c r="P25" i="1"/>
  <c r="P24" i="1"/>
  <c r="P23" i="1"/>
  <c r="P22" i="1"/>
  <c r="P21" i="1"/>
  <c r="P20" i="1"/>
  <c r="P19" i="1"/>
  <c r="P18" i="1"/>
  <c r="P17" i="1"/>
  <c r="P16" i="1"/>
  <c r="P15" i="1"/>
  <c r="P14" i="1"/>
  <c r="P13" i="1"/>
  <c r="P21" i="3"/>
  <c r="W39" i="1"/>
  <c r="W38" i="1"/>
  <c r="W37" i="1"/>
  <c r="W36" i="1"/>
  <c r="W35" i="1"/>
  <c r="W34" i="1"/>
  <c r="W33" i="1"/>
  <c r="W32" i="1"/>
  <c r="W31" i="1"/>
  <c r="W30" i="1"/>
  <c r="W29" i="1"/>
  <c r="W28" i="1"/>
  <c r="B15" i="2" s="1"/>
  <c r="B16" i="2" s="1"/>
  <c r="W27" i="1"/>
  <c r="W26" i="1"/>
  <c r="W25" i="1"/>
  <c r="W24" i="1"/>
  <c r="W23" i="1"/>
  <c r="W22" i="1"/>
  <c r="W21" i="1"/>
  <c r="W20" i="1"/>
  <c r="W19" i="1"/>
  <c r="W18" i="1"/>
  <c r="W17" i="1"/>
  <c r="W16" i="1"/>
  <c r="W15" i="1"/>
  <c r="W14" i="1"/>
  <c r="W13" i="1"/>
  <c r="E21" i="3"/>
  <c r="L39" i="1"/>
  <c r="L38" i="1"/>
  <c r="L37" i="1"/>
  <c r="L36" i="1"/>
  <c r="L35" i="1"/>
  <c r="L34" i="1"/>
  <c r="L33" i="1"/>
  <c r="L32" i="1"/>
  <c r="L31" i="1"/>
  <c r="L30" i="1"/>
  <c r="L29" i="1"/>
  <c r="L28" i="1"/>
  <c r="L27" i="1"/>
  <c r="L26" i="1"/>
  <c r="L25" i="1"/>
  <c r="L24" i="1"/>
  <c r="L23" i="1"/>
  <c r="L22" i="1"/>
  <c r="L21" i="1"/>
  <c r="L20" i="1"/>
  <c r="L19" i="1"/>
  <c r="L18" i="1"/>
  <c r="L17" i="1"/>
  <c r="L16" i="1"/>
  <c r="L15" i="1"/>
  <c r="L14" i="1"/>
  <c r="L13" i="1"/>
  <c r="Q21" i="3"/>
  <c r="X39" i="1"/>
  <c r="X38" i="1"/>
  <c r="X37" i="1"/>
  <c r="X36" i="1"/>
  <c r="X35" i="1"/>
  <c r="X32" i="1"/>
  <c r="X29" i="1"/>
  <c r="X31" i="1"/>
  <c r="X34" i="1"/>
  <c r="X33" i="1"/>
  <c r="X30" i="1"/>
  <c r="X28" i="1"/>
  <c r="X27" i="1"/>
  <c r="X26" i="1"/>
  <c r="X25" i="1"/>
  <c r="X24" i="1"/>
  <c r="X23" i="1"/>
  <c r="X22" i="1"/>
  <c r="X21" i="1"/>
  <c r="X20" i="1"/>
  <c r="X19" i="1"/>
  <c r="X18" i="1"/>
  <c r="X17" i="1"/>
  <c r="X16" i="1"/>
  <c r="X15" i="1"/>
  <c r="X14" i="1"/>
  <c r="X13" i="1"/>
  <c r="C21" i="3"/>
  <c r="J35" i="1"/>
  <c r="J34" i="1"/>
  <c r="J33" i="1"/>
  <c r="J32" i="1"/>
  <c r="J31" i="1"/>
  <c r="J30" i="1"/>
  <c r="J29" i="1"/>
  <c r="J39" i="1"/>
  <c r="J38" i="1"/>
  <c r="J36" i="1"/>
  <c r="J37" i="1"/>
  <c r="J28" i="1"/>
  <c r="J27" i="1"/>
  <c r="J26" i="1"/>
  <c r="J25" i="1"/>
  <c r="J24" i="1"/>
  <c r="J23" i="1"/>
  <c r="J22" i="1"/>
  <c r="J21" i="1"/>
  <c r="J20" i="1"/>
  <c r="J19" i="1"/>
  <c r="J18" i="1"/>
  <c r="J17" i="1"/>
  <c r="J16" i="1"/>
  <c r="J15" i="1"/>
  <c r="J14" i="1"/>
  <c r="J13" i="1"/>
  <c r="B21" i="3"/>
  <c r="I39" i="1"/>
  <c r="I38" i="1"/>
  <c r="I37" i="1"/>
  <c r="I36" i="1"/>
  <c r="I35" i="1"/>
  <c r="I34" i="1"/>
  <c r="I33" i="1"/>
  <c r="I32" i="1"/>
  <c r="I31" i="1"/>
  <c r="I30" i="1"/>
  <c r="I29" i="1"/>
  <c r="I28" i="1"/>
  <c r="I27" i="1"/>
  <c r="I26" i="1"/>
  <c r="I25" i="1"/>
  <c r="I24" i="1"/>
  <c r="I23" i="1"/>
  <c r="I22" i="1"/>
  <c r="I21" i="1"/>
  <c r="I20" i="1"/>
  <c r="I19" i="1"/>
  <c r="I18" i="1"/>
  <c r="I17" i="1"/>
  <c r="I16" i="1"/>
  <c r="I15" i="1"/>
  <c r="I14" i="1"/>
  <c r="I13" i="1"/>
  <c r="D21" i="3"/>
  <c r="K39" i="1"/>
  <c r="K38" i="1"/>
  <c r="K35" i="1"/>
  <c r="K34" i="1"/>
  <c r="K33" i="1"/>
  <c r="K32" i="1"/>
  <c r="K31" i="1"/>
  <c r="K30" i="1"/>
  <c r="K29" i="1"/>
  <c r="K37" i="1"/>
  <c r="K36" i="1"/>
  <c r="K28" i="1"/>
  <c r="K27" i="1"/>
  <c r="K26" i="1"/>
  <c r="K25" i="1"/>
  <c r="K24" i="1"/>
  <c r="K23" i="1"/>
  <c r="K22" i="1"/>
  <c r="K21" i="1"/>
  <c r="K20" i="1"/>
  <c r="K19" i="1"/>
  <c r="K18" i="1"/>
  <c r="K17" i="1"/>
  <c r="K16" i="1"/>
  <c r="K15" i="1"/>
  <c r="K14" i="1"/>
  <c r="K13" i="1"/>
  <c r="F21" i="3"/>
  <c r="M39" i="1"/>
  <c r="M38" i="1"/>
  <c r="M37" i="1"/>
  <c r="M36" i="1"/>
  <c r="M35" i="1"/>
  <c r="M34" i="1"/>
  <c r="M33" i="1"/>
  <c r="M32" i="1"/>
  <c r="M31" i="1"/>
  <c r="M30" i="1"/>
  <c r="M29" i="1"/>
  <c r="M28" i="1"/>
  <c r="B9" i="2" s="1"/>
  <c r="M27" i="1"/>
  <c r="M26" i="1"/>
  <c r="M25" i="1"/>
  <c r="M24" i="1"/>
  <c r="M23" i="1"/>
  <c r="M22" i="1"/>
  <c r="M21" i="1"/>
  <c r="M20" i="1"/>
  <c r="M19" i="1"/>
  <c r="M18" i="1"/>
  <c r="M17" i="1"/>
  <c r="M16" i="1"/>
  <c r="M15" i="1"/>
  <c r="M14" i="1"/>
  <c r="M13" i="1"/>
  <c r="H21" i="3"/>
  <c r="O39" i="1"/>
  <c r="O38" i="1"/>
  <c r="O37" i="1"/>
  <c r="O36" i="1"/>
  <c r="O35" i="1"/>
  <c r="O34" i="1"/>
  <c r="O33" i="1"/>
  <c r="O32" i="1"/>
  <c r="O31" i="1"/>
  <c r="O30" i="1"/>
  <c r="O29" i="1"/>
  <c r="O28" i="1"/>
  <c r="O27" i="1"/>
  <c r="O26" i="1"/>
  <c r="O25" i="1"/>
  <c r="O24" i="1"/>
  <c r="O23" i="1"/>
  <c r="O22" i="1"/>
  <c r="O21" i="1"/>
  <c r="O20" i="1"/>
  <c r="O19" i="1"/>
  <c r="O18" i="1"/>
  <c r="O17" i="1"/>
  <c r="O16" i="1"/>
  <c r="O15" i="1"/>
  <c r="O14" i="1"/>
  <c r="O13" i="1"/>
  <c r="L21" i="3"/>
  <c r="S39" i="1"/>
  <c r="S38" i="1"/>
  <c r="S34" i="1"/>
  <c r="S33" i="1"/>
  <c r="S32" i="1"/>
  <c r="S31" i="1"/>
  <c r="S30" i="1"/>
  <c r="S29" i="1"/>
  <c r="S37" i="1"/>
  <c r="S36" i="1"/>
  <c r="S35" i="1"/>
  <c r="S28" i="1"/>
  <c r="S27" i="1"/>
  <c r="S26" i="1"/>
  <c r="S25" i="1"/>
  <c r="S24" i="1"/>
  <c r="S23" i="1"/>
  <c r="S22" i="1"/>
  <c r="S21" i="1"/>
  <c r="S20" i="1"/>
  <c r="S19" i="1"/>
  <c r="S18" i="1"/>
  <c r="S17" i="1"/>
  <c r="S16" i="1"/>
  <c r="S15" i="1"/>
  <c r="S14" i="1"/>
  <c r="S13" i="1"/>
  <c r="K21" i="3"/>
  <c r="R39" i="1"/>
  <c r="R38" i="1"/>
  <c r="R34" i="1"/>
  <c r="R33" i="1"/>
  <c r="R32" i="1"/>
  <c r="R31" i="1"/>
  <c r="R30" i="1"/>
  <c r="R29" i="1"/>
  <c r="R37" i="1"/>
  <c r="R35" i="1"/>
  <c r="R36" i="1"/>
  <c r="R28" i="1"/>
  <c r="R27" i="1"/>
  <c r="R26" i="1"/>
  <c r="R25" i="1"/>
  <c r="R24" i="1"/>
  <c r="R23" i="1"/>
  <c r="R22" i="1"/>
  <c r="R21" i="1"/>
  <c r="R20" i="1"/>
  <c r="R19" i="1"/>
  <c r="R18" i="1"/>
  <c r="R17" i="1"/>
  <c r="R16" i="1"/>
  <c r="R15" i="1"/>
  <c r="R14" i="1"/>
  <c r="R13" i="1"/>
  <c r="M21" i="3"/>
  <c r="T39" i="1"/>
  <c r="T38" i="1"/>
  <c r="T37" i="1"/>
  <c r="T36" i="1"/>
  <c r="T35" i="1"/>
  <c r="T34" i="1"/>
  <c r="T33" i="1"/>
  <c r="T32" i="1"/>
  <c r="T31" i="1"/>
  <c r="T30" i="1"/>
  <c r="T29" i="1"/>
  <c r="T28" i="1"/>
  <c r="T27" i="1"/>
  <c r="T26" i="1"/>
  <c r="T25" i="1"/>
  <c r="T24" i="1"/>
  <c r="T23" i="1"/>
  <c r="T22" i="1"/>
  <c r="T21" i="1"/>
  <c r="T20" i="1"/>
  <c r="T19" i="1"/>
  <c r="T18" i="1"/>
  <c r="T17" i="1"/>
  <c r="T16" i="1"/>
  <c r="T15" i="1"/>
  <c r="T14" i="1"/>
  <c r="T13" i="1"/>
  <c r="B13" i="2" l="1"/>
  <c r="B20" i="2" s="1"/>
  <c r="B18" i="2" s="1"/>
  <c r="B8" i="2"/>
  <c r="B11" i="2"/>
</calcChain>
</file>

<file path=xl/sharedStrings.xml><?xml version="1.0" encoding="utf-8"?>
<sst xmlns="http://schemas.openxmlformats.org/spreadsheetml/2006/main" count="2567" uniqueCount="2355">
  <si>
    <t>State</t>
  </si>
  <si>
    <t>Massachusetts</t>
  </si>
  <si>
    <t>County or City</t>
  </si>
  <si>
    <t>SUFFOLK</t>
  </si>
  <si>
    <t>Case Mix Level</t>
  </si>
  <si>
    <t>D</t>
  </si>
  <si>
    <t>Start Date of SEOC^ (MM/DD/YYYY)</t>
  </si>
  <si>
    <t>End Date of SEOC (MM/DD/YYYY)</t>
  </si>
  <si>
    <t>Number of Months in SEOC</t>
  </si>
  <si>
    <t>Prorated First Month Veteran Budget</t>
  </si>
  <si>
    <t>Average Monthly Veteran Budget</t>
  </si>
  <si>
    <t>Monthly Administrative Fee</t>
  </si>
  <si>
    <t>Average Monthly VA Obligation</t>
  </si>
  <si>
    <t>Total Veteran Budget for SEOC</t>
  </si>
  <si>
    <t>Full Assessment Fee</t>
  </si>
  <si>
    <t>Partial Assessment Fee</t>
  </si>
  <si>
    <t>Total VA Obligation for SEOC (if includes Full Assessment Fee)</t>
  </si>
  <si>
    <t>Total VA Obligation for SEOC (if DOES NOT include Full Assessment Fee)</t>
  </si>
  <si>
    <t>Average Monthly Veteran Budget by Case Mix Level</t>
  </si>
  <si>
    <t>SSA State/ County Code</t>
  </si>
  <si>
    <t>FIPS</t>
  </si>
  <si>
    <t>CBSA Code</t>
  </si>
  <si>
    <t>CBSA or Statewide Rural Name</t>
  </si>
  <si>
    <t>County or City Name</t>
  </si>
  <si>
    <t>Urban/ Rural</t>
  </si>
  <si>
    <t>Wage Index</t>
  </si>
  <si>
    <t>L</t>
  </si>
  <si>
    <t>A</t>
  </si>
  <si>
    <t>B</t>
  </si>
  <si>
    <t>C</t>
  </si>
  <si>
    <t>E</t>
  </si>
  <si>
    <t>F</t>
  </si>
  <si>
    <t>G</t>
  </si>
  <si>
    <t>H</t>
  </si>
  <si>
    <t>I</t>
  </si>
  <si>
    <t>J</t>
  </si>
  <si>
    <t>K</t>
  </si>
  <si>
    <t>V*</t>
  </si>
  <si>
    <t>Monthly Admin-istrative Fee</t>
  </si>
  <si>
    <t>Assess-ment Fee</t>
  </si>
  <si>
    <t>Partial Assess-ment Fee</t>
  </si>
  <si>
    <t>Value to Paste</t>
  </si>
  <si>
    <t>CBSA</t>
  </si>
  <si>
    <t>CY 2019 Wage Index</t>
  </si>
  <si>
    <t>National</t>
  </si>
  <si>
    <t>-</t>
  </si>
  <si>
    <t>National Rate</t>
  </si>
  <si>
    <t>ALABAMA</t>
  </si>
  <si>
    <t>AUTAUGA</t>
  </si>
  <si>
    <t>Alabama</t>
  </si>
  <si>
    <t>URBAN</t>
  </si>
  <si>
    <t xml:space="preserve">, </t>
  </si>
  <si>
    <t>BALDWIN</t>
  </si>
  <si>
    <t>BARBOUR</t>
  </si>
  <si>
    <t>RURAL</t>
  </si>
  <si>
    <t>ARKANSAS</t>
  </si>
  <si>
    <t>BIBB</t>
  </si>
  <si>
    <t>BLOUNT</t>
  </si>
  <si>
    <t>COLORADO</t>
  </si>
  <si>
    <t>BULLOCK</t>
  </si>
  <si>
    <t>BUTLER</t>
  </si>
  <si>
    <t>FLORIDA</t>
  </si>
  <si>
    <t>CALHOUN</t>
  </si>
  <si>
    <t>CHAMBERS</t>
  </si>
  <si>
    <t>CHEROKEE</t>
  </si>
  <si>
    <t>CHILTON</t>
  </si>
  <si>
    <t>HAWAII</t>
  </si>
  <si>
    <t>CHOCTAW</t>
  </si>
  <si>
    <t>IDAHO</t>
  </si>
  <si>
    <t>CLARKE</t>
  </si>
  <si>
    <t>CLAY</t>
  </si>
  <si>
    <t>INDIANA</t>
  </si>
  <si>
    <t>CLEBURNE</t>
  </si>
  <si>
    <t>IOWA</t>
  </si>
  <si>
    <t>COFFEE</t>
  </si>
  <si>
    <t>COLBERT</t>
  </si>
  <si>
    <t>CONECUH</t>
  </si>
  <si>
    <t>COOSA</t>
  </si>
  <si>
    <t>COVINGTON</t>
  </si>
  <si>
    <t>CRENSHAW</t>
  </si>
  <si>
    <t>CULLMAN</t>
  </si>
  <si>
    <t>MICHIGAN</t>
  </si>
  <si>
    <t>DALE</t>
  </si>
  <si>
    <t>DALLAS</t>
  </si>
  <si>
    <t>MISSISSIPPI</t>
  </si>
  <si>
    <t>DE KALB</t>
  </si>
  <si>
    <t>ELMORE</t>
  </si>
  <si>
    <t>ESCAMBIA</t>
  </si>
  <si>
    <t>ETOWAH</t>
  </si>
  <si>
    <t>NEVADA</t>
  </si>
  <si>
    <t>FAYETTE</t>
  </si>
  <si>
    <t>FRANKLIN</t>
  </si>
  <si>
    <t>GENEVA</t>
  </si>
  <si>
    <t>GREENE</t>
  </si>
  <si>
    <t>NEW YORK</t>
  </si>
  <si>
    <t>HALE</t>
  </si>
  <si>
    <t>HENRY</t>
  </si>
  <si>
    <t>HOUSTON</t>
  </si>
  <si>
    <t>OHIO</t>
  </si>
  <si>
    <t>JACKSON</t>
  </si>
  <si>
    <t>OKLAHOMA</t>
  </si>
  <si>
    <t>JEFFERSON</t>
  </si>
  <si>
    <t>OREGON</t>
  </si>
  <si>
    <t>LAMAR</t>
  </si>
  <si>
    <t>LAUDERDALE</t>
  </si>
  <si>
    <t>LAWRENCE</t>
  </si>
  <si>
    <t>LEE</t>
  </si>
  <si>
    <t>LIMESTONE</t>
  </si>
  <si>
    <t>LOWNDES</t>
  </si>
  <si>
    <t>MACON</t>
  </si>
  <si>
    <t>TEXAS</t>
  </si>
  <si>
    <t>MADISON</t>
  </si>
  <si>
    <t>UTAH</t>
  </si>
  <si>
    <t>MARENGO</t>
  </si>
  <si>
    <t>MARION</t>
  </si>
  <si>
    <t>Virgin Islands</t>
  </si>
  <si>
    <t>MARSHALL</t>
  </si>
  <si>
    <t>MOBILE</t>
  </si>
  <si>
    <t>WASHINGTON</t>
  </si>
  <si>
    <t>MONROE</t>
  </si>
  <si>
    <t>MONTGOMERY</t>
  </si>
  <si>
    <t>WISCONSIN</t>
  </si>
  <si>
    <t>MORGAN</t>
  </si>
  <si>
    <t>WYOMING</t>
  </si>
  <si>
    <t>PERRY</t>
  </si>
  <si>
    <t>PICKENS</t>
  </si>
  <si>
    <t>PIKE</t>
  </si>
  <si>
    <t>RANDOLPH</t>
  </si>
  <si>
    <t>RUSSELL</t>
  </si>
  <si>
    <t>ST. CLAIR</t>
  </si>
  <si>
    <t>SHELBY</t>
  </si>
  <si>
    <t>SUMTER</t>
  </si>
  <si>
    <t>TALLADEGA</t>
  </si>
  <si>
    <t>TALLAPOOSA</t>
  </si>
  <si>
    <t>TUSCALOOSA</t>
  </si>
  <si>
    <t>WALKER</t>
  </si>
  <si>
    <t>WILCOX</t>
  </si>
  <si>
    <t>WINSTON</t>
  </si>
  <si>
    <t>STATEWIDE</t>
  </si>
  <si>
    <t>ALEUTIANS EAST</t>
  </si>
  <si>
    <t>Alaska</t>
  </si>
  <si>
    <t>ALEUTIANS WEST</t>
  </si>
  <si>
    <t>ANCHORAGE</t>
  </si>
  <si>
    <t>BETHEL</t>
  </si>
  <si>
    <t>BRISTOL BAY BOROUGH</t>
  </si>
  <si>
    <t>DENALI</t>
  </si>
  <si>
    <t>DILLINGHAM</t>
  </si>
  <si>
    <t>FAIRBANKS NORTH STAR</t>
  </si>
  <si>
    <t>HAINES</t>
  </si>
  <si>
    <t>HOONAH-ANGOON CENSUS AREA</t>
  </si>
  <si>
    <t>JUNEAU</t>
  </si>
  <si>
    <t>KENAI PENINSULA</t>
  </si>
  <si>
    <t>KETCHIKAN GATEWAY</t>
  </si>
  <si>
    <t>KODIAK ISLAND BOROUGH</t>
  </si>
  <si>
    <t>KUSILVAK CENSUS AREA</t>
  </si>
  <si>
    <t>LAKE AND PENINSULA</t>
  </si>
  <si>
    <t>MATANUSKA-SUSITNA</t>
  </si>
  <si>
    <t>NOME</t>
  </si>
  <si>
    <t>NORTH SLOPE BOROUH</t>
  </si>
  <si>
    <t>NORTHWEST ARTIC BOROUGH</t>
  </si>
  <si>
    <t>PETERSBURG BOROUGH</t>
  </si>
  <si>
    <t>PR.OF WALES-HYDER CNS ARE</t>
  </si>
  <si>
    <t>SITKA BOROUGH</t>
  </si>
  <si>
    <t>SKAGWAY-YAKUTAT</t>
  </si>
  <si>
    <t>SOUTHEAST FAIRBANKS</t>
  </si>
  <si>
    <t>VALDEZ-CORDOVA</t>
  </si>
  <si>
    <t>WRANGELL CITY AND BOROUGH</t>
  </si>
  <si>
    <t>YAKUTAT BOROUGH</t>
  </si>
  <si>
    <t>YUKON-KOYUKUK</t>
  </si>
  <si>
    <t>APACHE</t>
  </si>
  <si>
    <t>Arizona</t>
  </si>
  <si>
    <t>COCHISE</t>
  </si>
  <si>
    <t>COCONINO</t>
  </si>
  <si>
    <t>GILA</t>
  </si>
  <si>
    <t>GRAHAM</t>
  </si>
  <si>
    <t>GREENLEE</t>
  </si>
  <si>
    <t>LAPAZ</t>
  </si>
  <si>
    <t>MARICOPA</t>
  </si>
  <si>
    <t>MOHAVE</t>
  </si>
  <si>
    <t>NAVAJO</t>
  </si>
  <si>
    <t>PIMA</t>
  </si>
  <si>
    <t>PINAL</t>
  </si>
  <si>
    <t>SANTA CRUZ</t>
  </si>
  <si>
    <t>YAVAPAI</t>
  </si>
  <si>
    <t>YUMA</t>
  </si>
  <si>
    <t>Arkansas</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</si>
  <si>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</si>
  <si>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</si>
  <si>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</si>
  <si>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</si>
  <si>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</si>
  <si>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</si>
  <si>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</si>
  <si>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</si>
  <si>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</si>
  <si>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</si>
  <si>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</si>
  <si>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</si>
  <si>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</si>
  <si>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</si>
  <si>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</si>
  <si>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</si>
  <si>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</si>
  <si>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</si>
  <si>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</si>
  <si>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</si>
  <si>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</si>
  <si>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</si>
  <si>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</si>
  <si>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</si>
  <si>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</si>
  <si>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</si>
  <si>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</si>
  <si>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</si>
  <si>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</si>
  <si>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</si>
  <si>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</si>
  <si>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</si>
  <si>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</si>
  <si>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</si>
  <si>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</si>
  <si>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</si>
  <si>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</si>
  <si>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</si>
  <si>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</si>
  <si>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</si>
  <si>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</si>
  <si>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ST. FRANCIS</t>
  </si>
  <si>
    <t>SALINE</t>
  </si>
  <si>
    <t>SCOTT</t>
  </si>
  <si>
    <t>SEARCY</t>
  </si>
  <si>
    <t>SEBASTIAN</t>
  </si>
  <si>
    <t>SEVIER</t>
  </si>
  <si>
    <t>SHARP</t>
  </si>
  <si>
    <t>STONE</t>
  </si>
  <si>
    <t>UNION</t>
  </si>
  <si>
    <t>VAN BUREN</t>
  </si>
  <si>
    <t>WHITE</t>
  </si>
  <si>
    <t>WOODRUFF</t>
  </si>
  <si>
    <t>YELL</t>
  </si>
  <si>
    <t>ALAMEDA</t>
  </si>
  <si>
    <t>California</t>
  </si>
  <si>
    <t>ALPINE</t>
  </si>
  <si>
    <t>AMADOR</t>
  </si>
  <si>
    <t>BUTTE</t>
  </si>
  <si>
    <t>CALAVERAS</t>
  </si>
  <si>
    <t>COLUSA</t>
  </si>
  <si>
    <t>CONTRA COSTA</t>
  </si>
  <si>
    <t>DEL NORTE</t>
  </si>
  <si>
    <t>EL DORADO</t>
  </si>
  <si>
    <t>FRESNO</t>
  </si>
  <si>
    <t>GLENN</t>
  </si>
  <si>
    <t>HUMBOLDT</t>
  </si>
  <si>
    <t>IMPERIAL</t>
  </si>
  <si>
    <t>INYO</t>
  </si>
  <si>
    <t>KERN</t>
  </si>
  <si>
    <t>Green Bay, WI</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</si>
  <si>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</si>
  <si>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</si>
  <si>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</si>
  <si>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</si>
  <si>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</si>
  <si>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</si>
  <si>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</si>
  <si>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</si>
  <si>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</si>
  <si>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</si>
  <si>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</si>
  <si>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</si>
  <si>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</si>
  <si>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</si>
  <si>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</si>
  <si>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</si>
  <si>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</si>
  <si>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</si>
  <si>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</si>
  <si>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</si>
  <si>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</si>
  <si>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</si>
  <si>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</si>
  <si>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</si>
  <si>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</si>
  <si>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</si>
  <si>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</si>
  <si>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</si>
  <si>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</si>
  <si>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</si>
  <si>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</si>
  <si>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</si>
  <si>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</si>
  <si>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</si>
  <si>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</si>
  <si>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</si>
  <si>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</si>
  <si>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</si>
  <si>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</si>
  <si>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</si>
  <si>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</si>
  <si>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</si>
  <si>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Colorado</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</si>
  <si>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</si>
  <si>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</si>
  <si>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</si>
  <si>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</si>
  <si>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</si>
  <si>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</si>
  <si>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</si>
  <si>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</si>
  <si>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</si>
  <si>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</si>
  <si>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</si>
  <si>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</si>
  <si>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</si>
  <si>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</si>
  <si>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</si>
  <si>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</si>
  <si>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</si>
  <si>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</si>
  <si>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</si>
  <si>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</si>
  <si>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</si>
  <si>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</si>
  <si>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</si>
  <si>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</si>
  <si>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</si>
  <si>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</si>
  <si>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</si>
  <si>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</si>
  <si>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</si>
  <si>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</si>
  <si>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</si>
  <si>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</si>
  <si>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</si>
  <si>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</si>
  <si>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</si>
  <si>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</si>
  <si>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</si>
  <si>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</si>
  <si>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</si>
  <si>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</si>
  <si>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</si>
  <si>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</si>
  <si>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</si>
  <si>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</si>
  <si>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</si>
  <si>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</si>
  <si>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</si>
  <si>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</si>
  <si>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</si>
  <si>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</si>
  <si>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</si>
  <si>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</si>
  <si>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</si>
  <si>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</si>
  <si>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FAIRFIELD</t>
  </si>
  <si>
    <t>Connecticut</t>
  </si>
  <si>
    <t>HARTFORD</t>
  </si>
  <si>
    <t>LITCHFIELD</t>
  </si>
  <si>
    <t>MIDDLESEX</t>
  </si>
  <si>
    <t>NEW HAVEN</t>
  </si>
  <si>
    <t>NEW LONDON</t>
  </si>
  <si>
    <t>TOLLAND</t>
  </si>
  <si>
    <t>WINDHAM</t>
  </si>
  <si>
    <t>KENT</t>
  </si>
  <si>
    <t>Delaware</t>
  </si>
  <si>
    <t>NEW CASTLE</t>
  </si>
  <si>
    <t>SUSSEX</t>
  </si>
  <si>
    <t>DELAWARE</t>
  </si>
  <si>
    <t>THE DISTRICT</t>
  </si>
  <si>
    <t>ALACHUA</t>
  </si>
  <si>
    <t>Florida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</si>
  <si>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</si>
  <si>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</si>
  <si>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</si>
  <si>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</si>
  <si>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</si>
  <si>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</si>
  <si>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</si>
  <si>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</si>
  <si>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</si>
  <si>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</si>
  <si>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</si>
  <si>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</si>
  <si>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</si>
  <si>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</si>
  <si>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</si>
  <si>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</si>
  <si>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</si>
  <si>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</si>
  <si>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</si>
  <si>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</si>
  <si>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</si>
  <si>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</si>
  <si>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</si>
  <si>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</si>
  <si>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</si>
  <si>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</si>
  <si>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</si>
  <si>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</si>
  <si>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</si>
  <si>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</si>
  <si>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</si>
  <si>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</si>
  <si>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</si>
  <si>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</si>
  <si>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</si>
  <si>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</si>
  <si>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</si>
  <si>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</si>
  <si>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</si>
  <si>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</si>
  <si>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</si>
  <si>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</si>
  <si>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</si>
  <si>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</si>
  <si>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</si>
  <si>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</si>
  <si>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</si>
  <si>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</si>
  <si>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</si>
  <si>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Georgia</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</si>
  <si>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</si>
  <si>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</si>
  <si>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</si>
  <si>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</si>
  <si>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</si>
  <si>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</si>
  <si>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</si>
  <si>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</si>
  <si>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</si>
  <si>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</si>
  <si>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</si>
  <si>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</si>
  <si>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</si>
  <si>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</si>
  <si>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</si>
  <si>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</si>
  <si>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</si>
  <si>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</si>
  <si>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</si>
  <si>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</si>
  <si>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</si>
  <si>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</si>
  <si>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</si>
  <si>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</si>
  <si>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</si>
  <si>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</si>
  <si>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</si>
  <si>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</si>
  <si>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</si>
  <si>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</si>
  <si>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</si>
  <si>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DODGE</t>
  </si>
  <si>
    <t>DOOLY</t>
  </si>
  <si>
    <t>DOUGHERTY</t>
  </si>
  <si>
    <t>EARLY</t>
  </si>
  <si>
    <t>ECHOLS</t>
  </si>
  <si>
    <t>Wausau-Weston, WI</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</si>
  <si>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</si>
  <si>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</si>
  <si>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</si>
  <si>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</si>
  <si>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</si>
  <si>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</si>
  <si>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</si>
  <si>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</si>
  <si>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</si>
  <si>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</si>
  <si>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</si>
  <si>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</si>
  <si>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</si>
  <si>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</si>
  <si>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</si>
  <si>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</si>
  <si>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</si>
  <si>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</si>
  <si>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</si>
  <si>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</si>
  <si>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</si>
  <si>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</si>
  <si>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</si>
  <si>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</si>
  <si>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</si>
  <si>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</si>
  <si>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</si>
  <si>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</si>
  <si>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 DUFFIE</t>
  </si>
  <si>
    <t>MC 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</si>
  <si>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</si>
  <si>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</si>
  <si>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</si>
  <si>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</si>
  <si>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</si>
  <si>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</si>
  <si>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</si>
  <si>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</si>
  <si>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</si>
  <si>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</si>
  <si>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</si>
  <si>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</si>
  <si>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</si>
  <si>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</si>
  <si>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</si>
  <si>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</si>
  <si>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</si>
  <si>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</si>
  <si>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</si>
  <si>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</si>
  <si>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</si>
  <si>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</si>
  <si>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</si>
  <si>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</si>
  <si>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</si>
  <si>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</si>
  <si>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</si>
  <si>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</si>
  <si>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</si>
  <si>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</si>
  <si>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</si>
  <si>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</si>
  <si>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</si>
  <si>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</si>
  <si>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</si>
  <si>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</si>
  <si>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</si>
  <si>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</si>
  <si>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</si>
  <si>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</si>
  <si>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</si>
  <si>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Hawaii</t>
  </si>
  <si>
    <t>HONOLULU</t>
  </si>
  <si>
    <t>KALAWAO</t>
  </si>
  <si>
    <t>KAUAI</t>
  </si>
  <si>
    <t>MAUI</t>
  </si>
  <si>
    <t>ADA</t>
  </si>
  <si>
    <t>Idaho</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</si>
  <si>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</si>
  <si>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</si>
  <si>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</si>
  <si>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</si>
  <si>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</si>
  <si>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</si>
  <si>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</si>
  <si>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</si>
  <si>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</si>
  <si>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</si>
  <si>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</si>
  <si>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</si>
  <si>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</si>
  <si>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</si>
  <si>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</si>
  <si>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</si>
  <si>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</si>
  <si>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</si>
  <si>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</si>
  <si>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</si>
  <si>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</si>
  <si>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</si>
  <si>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</si>
  <si>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</si>
  <si>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</si>
  <si>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</si>
  <si>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</si>
  <si>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</si>
  <si>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</si>
  <si>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</si>
  <si>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</si>
  <si>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Illinois</t>
  </si>
  <si>
    <t>ALEXANDER</t>
  </si>
  <si>
    <t>BOND</t>
  </si>
  <si>
    <t>BROWN</t>
  </si>
  <si>
    <t>BUREAU</t>
  </si>
  <si>
    <t>CASS</t>
  </si>
  <si>
    <t>CHAMPAIGN</t>
  </si>
  <si>
    <t>CHRISTIAN</t>
  </si>
  <si>
    <t>CLINTON</t>
  </si>
  <si>
    <t>COLES</t>
  </si>
  <si>
    <t>CUMBERLAND</t>
  </si>
  <si>
    <t>DE 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</si>
  <si>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</si>
  <si>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</si>
  <si>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</si>
  <si>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</si>
  <si>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</si>
  <si>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</si>
  <si>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</si>
  <si>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</si>
  <si>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</si>
  <si>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</si>
  <si>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</si>
  <si>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</si>
  <si>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</si>
  <si>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</si>
  <si>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</si>
  <si>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</si>
  <si>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</si>
  <si>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 DONOUGH</t>
  </si>
  <si>
    <t>MC HENRY</t>
  </si>
  <si>
    <t>MC 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</si>
  <si>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</si>
  <si>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</si>
  <si>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</si>
  <si>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</si>
  <si>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</si>
  <si>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</si>
  <si>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</si>
  <si>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</si>
  <si>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</si>
  <si>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</si>
  <si>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</si>
  <si>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</si>
  <si>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</si>
  <si>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</si>
  <si>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</si>
  <si>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</si>
  <si>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</si>
  <si>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</si>
  <si>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</si>
  <si>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</si>
  <si>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</si>
  <si>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</si>
  <si>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</si>
  <si>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Indiana</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</si>
  <si>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</si>
  <si>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</si>
  <si>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</si>
  <si>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</si>
  <si>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</si>
  <si>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</si>
  <si>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</si>
  <si>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</si>
  <si>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</si>
  <si>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</si>
  <si>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</si>
  <si>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</si>
  <si>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</si>
  <si>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</si>
  <si>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</si>
  <si>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</si>
  <si>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</si>
  <si>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</si>
  <si>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</si>
  <si>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</si>
  <si>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</si>
  <si>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</si>
  <si>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</si>
  <si>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</si>
  <si>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</si>
  <si>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</si>
  <si>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</si>
  <si>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</si>
  <si>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</si>
  <si>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</si>
  <si>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</si>
  <si>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</si>
  <si>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</si>
  <si>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</si>
  <si>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</si>
  <si>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</si>
  <si>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</si>
  <si>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</si>
  <si>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</si>
  <si>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</si>
  <si>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Iowa</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</si>
  <si>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</si>
  <si>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</si>
  <si>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</si>
  <si>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</si>
  <si>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</si>
  <si>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</si>
  <si>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</si>
  <si>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</si>
  <si>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</si>
  <si>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</si>
  <si>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</si>
  <si>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</si>
  <si>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</si>
  <si>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</si>
  <si>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</si>
  <si>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</si>
  <si>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</si>
  <si>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</si>
  <si>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</si>
  <si>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</si>
  <si>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</si>
  <si>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</si>
  <si>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</si>
  <si>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</si>
  <si>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</si>
  <si>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</si>
  <si>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</si>
  <si>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</si>
  <si>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</si>
  <si>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</si>
  <si>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</si>
  <si>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</si>
  <si>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</si>
  <si>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</si>
  <si>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</si>
  <si>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</si>
  <si>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</si>
  <si>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</si>
  <si>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</si>
  <si>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</si>
  <si>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</si>
  <si>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</si>
  <si>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</si>
  <si>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Kansas</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</si>
  <si>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</si>
  <si>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</si>
  <si>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</si>
  <si>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</si>
  <si>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</si>
  <si>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</si>
  <si>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</si>
  <si>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</si>
  <si>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</si>
  <si>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</si>
  <si>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</si>
  <si>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</si>
  <si>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</si>
  <si>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</si>
  <si>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</si>
  <si>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</si>
  <si>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</si>
  <si>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</si>
  <si>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</si>
  <si>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</si>
  <si>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</si>
  <si>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</si>
  <si>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</si>
  <si>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</si>
  <si>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</si>
  <si>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</si>
  <si>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</si>
  <si>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</si>
  <si>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</si>
  <si>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</si>
  <si>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</si>
  <si>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</si>
  <si>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</si>
  <si>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</si>
  <si>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</si>
  <si>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</si>
  <si>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</si>
  <si>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</si>
  <si>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</si>
  <si>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</si>
  <si>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</si>
  <si>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</si>
  <si>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</si>
  <si>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</si>
  <si>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</si>
  <si>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</si>
  <si>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</si>
  <si>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</si>
  <si>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</si>
  <si>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</si>
  <si>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</si>
  <si>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</si>
  <si>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</si>
  <si>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</si>
  <si>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</si>
  <si>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</si>
  <si>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</si>
  <si>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</si>
  <si>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</si>
  <si>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</si>
  <si>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</si>
  <si>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</si>
  <si>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</si>
  <si>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</si>
  <si>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</si>
  <si>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</si>
  <si>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</si>
  <si>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Kentucky</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</si>
  <si>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</si>
  <si>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</si>
  <si>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</si>
  <si>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</si>
  <si>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</si>
  <si>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</si>
  <si>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</si>
  <si>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</si>
  <si>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</si>
  <si>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</si>
  <si>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</si>
  <si>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</si>
  <si>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</si>
  <si>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</si>
  <si>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</si>
  <si>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</si>
  <si>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</si>
  <si>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</si>
  <si>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</si>
  <si>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</si>
  <si>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</si>
  <si>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</si>
  <si>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</si>
  <si>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</si>
  <si>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</si>
  <si>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</si>
  <si>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</si>
  <si>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</si>
  <si>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</si>
  <si>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</si>
  <si>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</si>
  <si>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</si>
  <si>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</si>
  <si>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</si>
  <si>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</si>
  <si>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 CRACKEN</t>
  </si>
  <si>
    <t>MC 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</si>
  <si>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</si>
  <si>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</si>
  <si>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</si>
  <si>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</si>
  <si>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</si>
  <si>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</si>
  <si>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</si>
  <si>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</si>
  <si>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</si>
  <si>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</si>
  <si>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</si>
  <si>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</si>
  <si>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</si>
  <si>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</si>
  <si>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</si>
  <si>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</si>
  <si>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</si>
  <si>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</si>
  <si>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</si>
  <si>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Louisiana</t>
  </si>
  <si>
    <t>ASCENSION</t>
  </si>
  <si>
    <t>ASSUMPTION</t>
  </si>
  <si>
    <t>AVOYELLES</t>
  </si>
  <si>
    <t>BEAUREGARD</t>
  </si>
  <si>
    <t>BIENVILLE</t>
  </si>
  <si>
    <t>BOSSIER</t>
  </si>
  <si>
    <t>CADDO</t>
  </si>
  <si>
    <t>CALCASIEU</t>
  </si>
  <si>
    <t>CAMERON</t>
  </si>
  <si>
    <t>CATAHOULA</t>
  </si>
  <si>
    <t>CLAIBORNE</t>
  </si>
  <si>
    <t>CONCORDIA</t>
  </si>
  <si>
    <t>E. BATON ROUGE</t>
  </si>
  <si>
    <t>EAST CARROLL</t>
  </si>
  <si>
    <t>EAST FELICIANA</t>
  </si>
  <si>
    <t>EVANGELINE</t>
  </si>
  <si>
    <t>IBERIA</t>
  </si>
  <si>
    <t>IBERVILLE</t>
  </si>
  <si>
    <t>JEFFRSON DAVIS</t>
  </si>
  <si>
    <t>LAFOURCHE</t>
  </si>
  <si>
    <t>LASALLE</t>
  </si>
  <si>
    <t>MOREHOUSE</t>
  </si>
  <si>
    <t>NATCHITOCHES</t>
  </si>
  <si>
    <t>ORLEANS</t>
  </si>
  <si>
    <t>PLAQUEMINES</t>
  </si>
  <si>
    <t>POINTE COUPEE</t>
  </si>
  <si>
    <t>RAPIDES</t>
  </si>
  <si>
    <t>RED RIVER</t>
  </si>
  <si>
    <t>SABINE</t>
  </si>
  <si>
    <t>ST. BERNARD</t>
  </si>
  <si>
    <t>ST. CHARLES</t>
  </si>
  <si>
    <t>ST. HELENA</t>
  </si>
  <si>
    <t>ST. JAMES</t>
  </si>
  <si>
    <t>ST. JOHN BAPTIST</t>
  </si>
  <si>
    <t>ST. LANDRY</t>
  </si>
  <si>
    <t>ST. MARTIN</t>
  </si>
  <si>
    <t>ST. MARY</t>
  </si>
  <si>
    <t>ST. TAMMANY</t>
  </si>
  <si>
    <t>TANGIPAHOA</t>
  </si>
  <si>
    <t>TENSAS</t>
  </si>
  <si>
    <t>TERREBONNE</t>
  </si>
  <si>
    <t>VERNON</t>
  </si>
  <si>
    <t>W. BATON ROUGE</t>
  </si>
  <si>
    <t>WEST CARROLL</t>
  </si>
  <si>
    <t>WEST FELICIANA</t>
  </si>
  <si>
    <t>WINN</t>
  </si>
  <si>
    <t>ANDROSCOGGIN</t>
  </si>
  <si>
    <t>Maine</t>
  </si>
  <si>
    <t>AROOSTOOK</t>
  </si>
  <si>
    <t>KENNEBEC</t>
  </si>
  <si>
    <t>OXFORD</t>
  </si>
  <si>
    <t>PENOBSCOT</t>
  </si>
  <si>
    <t>PISCATAQUIS</t>
  </si>
  <si>
    <t>SAGADAHOC</t>
  </si>
  <si>
    <t>SOMERSET</t>
  </si>
  <si>
    <t>WALDO</t>
  </si>
  <si>
    <t>YORK</t>
  </si>
  <si>
    <t>ALLEGANY</t>
  </si>
  <si>
    <t>Maryland</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</si>
  <si>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</si>
  <si>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</si>
  <si>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</si>
  <si>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</si>
  <si>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</si>
  <si>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</si>
  <si>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</si>
  <si>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</si>
  <si>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</si>
  <si>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</si>
  <si>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</si>
  <si>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</si>
  <si>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</si>
  <si>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</si>
  <si>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</si>
  <si>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</si>
  <si>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</si>
  <si>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BERKSHIRE</t>
  </si>
  <si>
    <t>BRISTOL</t>
  </si>
  <si>
    <t>DUKES</t>
  </si>
  <si>
    <t>ESSEX</t>
  </si>
  <si>
    <t>HAMPDEN</t>
  </si>
  <si>
    <t>HAMPSHIRE</t>
  </si>
  <si>
    <t>NANTUCKET</t>
  </si>
  <si>
    <t>NORFOLK</t>
  </si>
  <si>
    <t>ALCONA</t>
  </si>
  <si>
    <t>Michigan</t>
  </si>
  <si>
    <t>23010</t>
  </si>
  <si>
    <t>26003</t>
  </si>
  <si>
    <t>ALGER</t>
  </si>
  <si>
    <t>ALLEGAN</t>
  </si>
  <si>
    <t>ALPENA</t>
  </si>
  <si>
    <t>ANTRIM</t>
  </si>
  <si>
    <t>ARENAC</t>
  </si>
  <si>
    <t>23060</t>
  </si>
  <si>
    <t>26013</t>
  </si>
  <si>
    <t>BARAGA</t>
  </si>
  <si>
    <t>BARRY</t>
  </si>
  <si>
    <t>BENZIE</t>
  </si>
  <si>
    <t>BRANCH</t>
  </si>
  <si>
    <t>CHARLEVOIX</t>
  </si>
  <si>
    <t>CHEBOYGAN</t>
  </si>
  <si>
    <t>23160</t>
  </si>
  <si>
    <t>26033</t>
  </si>
  <si>
    <t>CHIPPEWA</t>
  </si>
  <si>
    <t>CLARE</t>
  </si>
  <si>
    <t>23200</t>
  </si>
  <si>
    <t>26041</t>
  </si>
  <si>
    <t>23210</t>
  </si>
  <si>
    <t>26043</t>
  </si>
  <si>
    <t>EATON</t>
  </si>
  <si>
    <t>GENESEE</t>
  </si>
  <si>
    <t>GLADWIN</t>
  </si>
  <si>
    <t>23260</t>
  </si>
  <si>
    <t>26053</t>
  </si>
  <si>
    <t>GOGEBIC</t>
  </si>
  <si>
    <t>GRAND TRAVERSE</t>
  </si>
  <si>
    <t>GRATIOT</t>
  </si>
  <si>
    <t>HILLSDALE</t>
  </si>
  <si>
    <t>23300</t>
  </si>
  <si>
    <t>26061</t>
  </si>
  <si>
    <t>HOUGHTON</t>
  </si>
  <si>
    <t>HURON</t>
  </si>
  <si>
    <t>INGHAM</t>
  </si>
  <si>
    <t>IONIA</t>
  </si>
  <si>
    <t>IOSCO</t>
  </si>
  <si>
    <t>23350</t>
  </si>
  <si>
    <t>26071</t>
  </si>
  <si>
    <t>IRON</t>
  </si>
  <si>
    <t>ISABELLA</t>
  </si>
  <si>
    <t>KALAMAZOO</t>
  </si>
  <si>
    <t>KALKASKA</t>
  </si>
  <si>
    <t>23410</t>
  </si>
  <si>
    <t>26083</t>
  </si>
  <si>
    <t>KEWEENAW</t>
  </si>
  <si>
    <t>LAPEER</t>
  </si>
  <si>
    <t>LEELANAU</t>
  </si>
  <si>
    <t>LENAWEE</t>
  </si>
  <si>
    <t>23470</t>
  </si>
  <si>
    <t>26095</t>
  </si>
  <si>
    <t>LUCE</t>
  </si>
  <si>
    <t>23480</t>
  </si>
  <si>
    <t>26097</t>
  </si>
  <si>
    <t>MACKINAC</t>
  </si>
  <si>
    <t>MACOMB</t>
  </si>
  <si>
    <t>MANISTEE</t>
  </si>
  <si>
    <t>23510</t>
  </si>
  <si>
    <t>26103</t>
  </si>
  <si>
    <t>MARQUETTE</t>
  </si>
  <si>
    <t>MECOSTA</t>
  </si>
  <si>
    <t>23540</t>
  </si>
  <si>
    <t>26109</t>
  </si>
  <si>
    <t>MENOMINEE</t>
  </si>
  <si>
    <t>MIDLAND</t>
  </si>
  <si>
    <t>MISSAUKEE</t>
  </si>
  <si>
    <t>MONTCALM</t>
  </si>
  <si>
    <t>MONTMORENCY</t>
  </si>
  <si>
    <t>MUSKEGON</t>
  </si>
  <si>
    <t>NEWAYGO</t>
  </si>
  <si>
    <t>OAKLAND</t>
  </si>
  <si>
    <t>OCEANA</t>
  </si>
  <si>
    <t>OGEMAW</t>
  </si>
  <si>
    <t>23650</t>
  </si>
  <si>
    <t>26131</t>
  </si>
  <si>
    <t>ONTONAGON</t>
  </si>
  <si>
    <t>OSCODA</t>
  </si>
  <si>
    <t>OTSEGO</t>
  </si>
  <si>
    <t>PRESQUE ISLE</t>
  </si>
  <si>
    <t>ROSCOMMON</t>
  </si>
  <si>
    <t>SAGINAW</t>
  </si>
  <si>
    <t>SANILAC</t>
  </si>
  <si>
    <t>23760</t>
  </si>
  <si>
    <t>26153</t>
  </si>
  <si>
    <t>SCHOOLCRAFT</t>
  </si>
  <si>
    <t>SHIAWASSEE</t>
  </si>
  <si>
    <t>TUSCOLA</t>
  </si>
  <si>
    <t>WASHTENAW</t>
  </si>
  <si>
    <t>WEXFORD</t>
  </si>
  <si>
    <t>AITKIN</t>
  </si>
  <si>
    <t>Minnesota</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</si>
  <si>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</si>
  <si>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</si>
  <si>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</si>
  <si>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</si>
  <si>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</si>
  <si>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</si>
  <si>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</si>
  <si>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</si>
  <si>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</si>
  <si>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</si>
  <si>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</si>
  <si>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</si>
  <si>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</si>
  <si>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</si>
  <si>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</si>
  <si>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</si>
  <si>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</si>
  <si>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</si>
  <si>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</si>
  <si>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</si>
  <si>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</si>
  <si>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</si>
  <si>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</si>
  <si>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</si>
  <si>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WOODS</t>
  </si>
  <si>
    <t>LE SUEUR</t>
  </si>
  <si>
    <t>MC 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</si>
  <si>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</si>
  <si>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</si>
  <si>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</si>
  <si>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</si>
  <si>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</si>
  <si>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</si>
  <si>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</si>
  <si>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</si>
  <si>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</si>
  <si>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</si>
  <si>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</si>
  <si>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</si>
  <si>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</si>
  <si>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</si>
  <si>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</si>
  <si>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</si>
  <si>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</si>
  <si>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</si>
  <si>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</si>
  <si>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ST. LOUIS</t>
  </si>
  <si>
    <t>SHERBURNE</t>
  </si>
  <si>
    <t>SIBLEY</t>
  </si>
  <si>
    <t>STEARNS</t>
  </si>
  <si>
    <t>STEELE</t>
  </si>
  <si>
    <t>SWIFT</t>
  </si>
  <si>
    <t>TRAVERSE</t>
  </si>
  <si>
    <t>WABASHA</t>
  </si>
  <si>
    <t>WADENA</t>
  </si>
  <si>
    <t>WASECA</t>
  </si>
  <si>
    <t>WATONWAN</t>
  </si>
  <si>
    <t>WILKIN</t>
  </si>
  <si>
    <t>WINONA</t>
  </si>
  <si>
    <t>YELLOW MEDCINE</t>
  </si>
  <si>
    <t>Mississippi</t>
  </si>
  <si>
    <t>ALCORN</t>
  </si>
  <si>
    <t>AMITE</t>
  </si>
  <si>
    <t>ATTALA</t>
  </si>
  <si>
    <t>BOLIVAR</t>
  </si>
  <si>
    <t>COAHOMA</t>
  </si>
  <si>
    <t>COPIAH</t>
  </si>
  <si>
    <t>FORREST</t>
  </si>
  <si>
    <t>GEORGE</t>
  </si>
  <si>
    <t>GRENADA</t>
  </si>
  <si>
    <t>HINDS</t>
  </si>
  <si>
    <t>HUMPHREYS</t>
  </si>
  <si>
    <t>ISSAQUENA</t>
  </si>
  <si>
    <t>ITAWAMBA</t>
  </si>
  <si>
    <t>JEFFERSON DAVIS</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</si>
  <si>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</si>
  <si>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</si>
  <si>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</si>
  <si>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</si>
  <si>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</si>
  <si>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</si>
  <si>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</si>
  <si>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</si>
  <si>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</si>
  <si>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</si>
  <si>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</si>
  <si>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</si>
  <si>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</si>
  <si>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</si>
  <si>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</si>
  <si>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</si>
  <si>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</si>
  <si>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</si>
  <si>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</si>
  <si>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</si>
  <si>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</si>
  <si>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Missouri</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</si>
  <si>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</si>
  <si>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</si>
  <si>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</si>
  <si>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</si>
  <si>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</si>
  <si>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</si>
  <si>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</si>
  <si>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</si>
  <si>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</si>
  <si>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</si>
  <si>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</si>
  <si>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</si>
  <si>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</si>
  <si>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</si>
  <si>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</si>
  <si>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</si>
  <si>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</si>
  <si>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 DONALD</t>
  </si>
  <si>
    <t>MARIES</t>
  </si>
  <si>
    <t>MONITEAU</t>
  </si>
  <si>
    <t>NEW MADRID</t>
  </si>
  <si>
    <t>NODAWAY</t>
  </si>
  <si>
    <t>OZARK</t>
  </si>
  <si>
    <t>PEMISCOT</t>
  </si>
  <si>
    <t>PETTIS</t>
  </si>
  <si>
    <t>PHELPS</t>
  </si>
  <si>
    <t>PLATTE</t>
  </si>
  <si>
    <t>RALLS</t>
  </si>
  <si>
    <t>RAY</t>
  </si>
  <si>
    <t>REYNOLDS</t>
  </si>
  <si>
    <t>STE. GENEVIEVE</t>
  </si>
  <si>
    <t>ST. FRANCOIS</t>
  </si>
  <si>
    <t>SCOTLAND</t>
  </si>
  <si>
    <t>SHANNON</t>
  </si>
  <si>
    <t>STODDARD</t>
  </si>
  <si>
    <t>TANEY</t>
  </si>
  <si>
    <t>ST. LOUIS CITY</t>
  </si>
  <si>
    <t>BEAVERHEAD</t>
  </si>
  <si>
    <t>Montana</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</si>
  <si>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</si>
  <si>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</si>
  <si>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</si>
  <si>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</si>
  <si>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</si>
  <si>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</si>
  <si>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</si>
  <si>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</si>
  <si>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</si>
  <si>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</si>
  <si>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</si>
  <si>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</si>
  <si>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</si>
  <si>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</si>
  <si>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</si>
  <si>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</si>
  <si>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</si>
  <si>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</si>
  <si>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</si>
  <si>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</si>
  <si>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</si>
  <si>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</si>
  <si>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</si>
  <si>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</si>
  <si>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</si>
  <si>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</si>
  <si>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</si>
  <si>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</si>
  <si>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</si>
  <si>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</si>
  <si>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</si>
  <si>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</si>
  <si>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</si>
  <si>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</si>
  <si>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</si>
  <si>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Nebraska</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</si>
  <si>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</si>
  <si>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</si>
  <si>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</si>
  <si>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</si>
  <si>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</si>
  <si>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</si>
  <si>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</si>
  <si>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</si>
  <si>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</si>
  <si>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</si>
  <si>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</si>
  <si>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</si>
  <si>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</si>
  <si>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</si>
  <si>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</si>
  <si>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</si>
  <si>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</si>
  <si>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</si>
  <si>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</si>
  <si>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</si>
  <si>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</si>
  <si>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</si>
  <si>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</si>
  <si>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</si>
  <si>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</si>
  <si>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</si>
  <si>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</si>
  <si>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MC PHERSON</t>
  </si>
  <si>
    <t>MERRICK</t>
  </si>
  <si>
    <t>MORRILL</t>
  </si>
  <si>
    <t>NANCE</t>
  </si>
  <si>
    <t>NUCKOLLS</t>
  </si>
  <si>
    <t>OTOE</t>
  </si>
  <si>
    <t>PERKINS</t>
  </si>
  <si>
    <t>RED WILLOW</t>
  </si>
  <si>
    <t>RICHARDSON</t>
  </si>
  <si>
    <t>SARPY</t>
  </si>
  <si>
    <t>SAUNDERS</t>
  </si>
  <si>
    <t>SCOTT BLUFF</t>
  </si>
  <si>
    <t>THAYER</t>
  </si>
  <si>
    <t>THURSTON</t>
  </si>
  <si>
    <t>CHURCHILL</t>
  </si>
  <si>
    <t>Nevada</t>
  </si>
  <si>
    <t>ELKO</t>
  </si>
  <si>
    <t>ESMERALDA</t>
  </si>
  <si>
    <t>EUREKA</t>
  </si>
  <si>
    <t>LANDER</t>
  </si>
  <si>
    <t>NYE</t>
  </si>
  <si>
    <t>PERSHING</t>
  </si>
  <si>
    <t>STOREY</t>
  </si>
  <si>
    <t>WASHOE</t>
  </si>
  <si>
    <t>WHITE PINE</t>
  </si>
  <si>
    <t>CARSON CITY</t>
  </si>
  <si>
    <t>BELKNAP</t>
  </si>
  <si>
    <t>New Hampshire</t>
  </si>
  <si>
    <t>CHESHIRE</t>
  </si>
  <si>
    <t>COOS</t>
  </si>
  <si>
    <t>GRAFTON</t>
  </si>
  <si>
    <t>MERRIMACK</t>
  </si>
  <si>
    <t>ROCKINGHAM</t>
  </si>
  <si>
    <t>STRAFFORD</t>
  </si>
  <si>
    <t>ATLANTIC</t>
  </si>
  <si>
    <t>New Jersey</t>
  </si>
  <si>
    <t>BERGEN</t>
  </si>
  <si>
    <t>BURLINGTON</t>
  </si>
  <si>
    <t>CAPE MAY</t>
  </si>
  <si>
    <t>GLOUCESTER</t>
  </si>
  <si>
    <t>HUDSON</t>
  </si>
  <si>
    <t>HUNTERDON</t>
  </si>
  <si>
    <t>MONMOUTH</t>
  </si>
  <si>
    <t>OCEAN</t>
  </si>
  <si>
    <t>PASSAIC</t>
  </si>
  <si>
    <t>SALEM</t>
  </si>
  <si>
    <t>BERNALILLO</t>
  </si>
  <si>
    <t>New Mexico</t>
  </si>
  <si>
    <t>CATRON</t>
  </si>
  <si>
    <t>CHAVES</t>
  </si>
  <si>
    <t>CIBOLA</t>
  </si>
  <si>
    <t>CURRY</t>
  </si>
  <si>
    <t>DE BACA</t>
  </si>
  <si>
    <t>DONA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</si>
  <si>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</si>
  <si>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</si>
  <si>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</si>
  <si>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</si>
  <si>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</si>
  <si>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</si>
  <si>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</si>
  <si>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</si>
  <si>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</si>
  <si>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</si>
  <si>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</si>
  <si>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</si>
  <si>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</si>
  <si>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</si>
  <si>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</si>
  <si>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</si>
  <si>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</si>
  <si>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ALBANY</t>
  </si>
  <si>
    <t>New York</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</si>
  <si>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</si>
  <si>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</si>
  <si>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</si>
  <si>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</si>
  <si>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</si>
  <si>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</si>
  <si>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</si>
  <si>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</si>
  <si>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</si>
  <si>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</si>
  <si>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</si>
  <si>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</si>
  <si>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</si>
  <si>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</si>
  <si>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</si>
  <si>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</si>
  <si>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</si>
  <si>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ST. LAWRENCE</t>
  </si>
  <si>
    <t>SARATOGA</t>
  </si>
  <si>
    <t>SCHENECTADY</t>
  </si>
  <si>
    <t>SCHOHARIE</t>
  </si>
  <si>
    <t>SENECA</t>
  </si>
  <si>
    <t>TIOGA</t>
  </si>
  <si>
    <t>TOMPKINS</t>
  </si>
  <si>
    <t>ULSTER</t>
  </si>
  <si>
    <t>WESTCHESTER</t>
  </si>
  <si>
    <t>YATES</t>
  </si>
  <si>
    <t>ALAMANCE</t>
  </si>
  <si>
    <t>North Carolina</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</si>
  <si>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</si>
  <si>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</si>
  <si>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</si>
  <si>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</si>
  <si>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</si>
  <si>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</si>
  <si>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</si>
  <si>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</si>
  <si>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</si>
  <si>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</si>
  <si>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</si>
  <si>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</si>
  <si>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</si>
  <si>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</si>
  <si>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</si>
  <si>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</si>
  <si>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</si>
  <si>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</si>
  <si>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</si>
  <si>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</si>
  <si>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</si>
  <si>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</si>
  <si>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</si>
  <si>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</si>
  <si>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</si>
  <si>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</si>
  <si>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</si>
  <si>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</si>
  <si>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</si>
  <si>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</si>
  <si>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</si>
  <si>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</si>
  <si>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</si>
  <si>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</si>
  <si>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</si>
  <si>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</si>
  <si>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 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</si>
  <si>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</si>
  <si>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</si>
  <si>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</si>
  <si>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</si>
  <si>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</si>
  <si>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</si>
  <si>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</si>
  <si>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</si>
  <si>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</si>
  <si>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</si>
  <si>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</si>
  <si>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</si>
  <si>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</si>
  <si>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</si>
  <si>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</si>
  <si>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</si>
  <si>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</si>
  <si>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</si>
  <si>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</si>
  <si>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</si>
  <si>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</si>
  <si>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</si>
  <si>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</si>
  <si>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</si>
  <si>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</si>
  <si>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</si>
  <si>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North Dakota</t>
  </si>
  <si>
    <t>BARNES</t>
  </si>
  <si>
    <t>BENSON</t>
  </si>
  <si>
    <t>BILLINGS</t>
  </si>
  <si>
    <t>BOTTINEAU</t>
  </si>
  <si>
    <t>BOWMAN</t>
  </si>
  <si>
    <t>BURLEIGH</t>
  </si>
  <si>
    <t>CAVALIER</t>
  </si>
  <si>
    <t>DICKEY</t>
  </si>
  <si>
    <t>DIVIDE</t>
  </si>
  <si>
    <t>DUNN</t>
  </si>
  <si>
    <t>EMMONS</t>
  </si>
  <si>
    <t>FOSTER</t>
  </si>
  <si>
    <t>GRAND FORKS</t>
  </si>
  <si>
    <t>GRIGGS</t>
  </si>
  <si>
    <t>HETTINGER</t>
  </si>
  <si>
    <t>KIDDER</t>
  </si>
  <si>
    <t>LA MOURE</t>
  </si>
  <si>
    <t>MCHENRY</t>
  </si>
  <si>
    <t>MCINTOSH</t>
  </si>
  <si>
    <t>MCKENZIE</t>
  </si>
  <si>
    <t>MCLEAN</t>
  </si>
  <si>
    <t>MOUNTRAIL</t>
  </si>
  <si>
    <t>OLIVER</t>
  </si>
  <si>
    <t>PEMBINA</t>
  </si>
  <si>
    <t>RANSOM</t>
  </si>
  <si>
    <t>ROLETTE</t>
  </si>
  <si>
    <t>SARGENT</t>
  </si>
  <si>
    <t>SLOPE</t>
  </si>
  <si>
    <t>STUTSMAN</t>
  </si>
  <si>
    <t>TOWNER</t>
  </si>
  <si>
    <t>TRAILL</t>
  </si>
  <si>
    <t>WALSH</t>
  </si>
  <si>
    <t>WARD</t>
  </si>
  <si>
    <t>WILLIAMS</t>
  </si>
  <si>
    <t>Ohio</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</si>
  <si>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</si>
  <si>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</si>
  <si>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</si>
  <si>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</si>
  <si>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</si>
  <si>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</si>
  <si>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</si>
  <si>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</si>
  <si>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</si>
  <si>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</si>
  <si>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</si>
  <si>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</si>
  <si>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</si>
  <si>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</si>
  <si>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</si>
  <si>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</si>
  <si>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</si>
  <si>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</si>
  <si>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</si>
  <si>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</si>
  <si>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</si>
  <si>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</si>
  <si>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</si>
  <si>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</si>
  <si>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</si>
  <si>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</si>
  <si>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</si>
  <si>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</si>
  <si>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</si>
  <si>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</si>
  <si>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</si>
  <si>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</si>
  <si>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</si>
  <si>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</si>
  <si>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</si>
  <si>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Oklahoma</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</si>
  <si>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</si>
  <si>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</si>
  <si>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</si>
  <si>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</si>
  <si>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</si>
  <si>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</si>
  <si>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</si>
  <si>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</si>
  <si>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</si>
  <si>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</si>
  <si>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</si>
  <si>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</si>
  <si>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</si>
  <si>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</si>
  <si>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</si>
  <si>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</si>
  <si>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</si>
  <si>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</si>
  <si>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</si>
  <si>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</si>
  <si>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</si>
  <si>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</si>
  <si>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</si>
  <si>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</si>
  <si>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</si>
  <si>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</si>
  <si>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</si>
  <si>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</si>
  <si>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</si>
  <si>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</si>
  <si>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</si>
  <si>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</si>
  <si>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</si>
  <si>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</si>
  <si>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</si>
  <si>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</si>
  <si>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</si>
  <si>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</si>
  <si>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</si>
  <si>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</si>
  <si>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Oregon</t>
  </si>
  <si>
    <t>CLACKAMAS</t>
  </si>
  <si>
    <t>CLATSOP</t>
  </si>
  <si>
    <t>CROOK</t>
  </si>
  <si>
    <t>DESCHUTES</t>
  </si>
  <si>
    <t>GILLIAM</t>
  </si>
  <si>
    <t>HARNEY</t>
  </si>
  <si>
    <t>HOOD RIVER</t>
  </si>
  <si>
    <t>JOSEPHINE</t>
  </si>
  <si>
    <t>KLAMATH</t>
  </si>
  <si>
    <t>MALHEUR</t>
  </si>
  <si>
    <t>MULTNOMAH</t>
  </si>
  <si>
    <t>TILLAMOOK</t>
  </si>
  <si>
    <t>UMATILLA</t>
  </si>
  <si>
    <t>WALLOWA</t>
  </si>
  <si>
    <t>WASCO</t>
  </si>
  <si>
    <t>YAMHILL</t>
  </si>
  <si>
    <t>Pennsylvania</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</si>
  <si>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</si>
  <si>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</si>
  <si>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</si>
  <si>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</si>
  <si>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</si>
  <si>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</si>
  <si>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</si>
  <si>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</si>
  <si>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</si>
  <si>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</si>
  <si>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</si>
  <si>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</si>
  <si>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</si>
  <si>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</si>
  <si>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</si>
  <si>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</si>
  <si>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</si>
  <si>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</si>
  <si>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</si>
  <si>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</si>
  <si>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MC KEAN</t>
  </si>
  <si>
    <t>MIFFLIN</t>
  </si>
  <si>
    <t>MONTOUR</t>
  </si>
  <si>
    <t>NORTHUMBERLND</t>
  </si>
  <si>
    <t>PHILADELPHIA</t>
  </si>
  <si>
    <t>POTTER</t>
  </si>
  <si>
    <t>SCHUYLKILL</t>
  </si>
  <si>
    <t>SNYDER</t>
  </si>
  <si>
    <t>SUSQUEHANNA</t>
  </si>
  <si>
    <t>VENANGO</t>
  </si>
  <si>
    <t>WESTMORELAND</t>
  </si>
  <si>
    <t>Rhode Island</t>
  </si>
  <si>
    <t>NEWPORT</t>
  </si>
  <si>
    <t>PROVIDENCE</t>
  </si>
  <si>
    <t>ABBEVILLE</t>
  </si>
  <si>
    <t>South Carolina</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</si>
  <si>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</si>
  <si>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</si>
  <si>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</si>
  <si>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</si>
  <si>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</si>
  <si>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</si>
  <si>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</si>
  <si>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</si>
  <si>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</si>
  <si>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</si>
  <si>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</si>
  <si>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</si>
  <si>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</si>
  <si>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</si>
  <si>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</si>
  <si>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</si>
  <si>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</si>
  <si>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</si>
  <si>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</si>
  <si>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</si>
  <si>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</si>
  <si>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</si>
  <si>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</si>
  <si>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</si>
  <si>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</si>
  <si>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</si>
  <si>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</si>
  <si>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South Dakota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</si>
  <si>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</si>
  <si>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</si>
  <si>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</si>
  <si>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</si>
  <si>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</si>
  <si>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</si>
  <si>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</si>
  <si>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</si>
  <si>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</si>
  <si>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</si>
  <si>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</si>
  <si>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</si>
  <si>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</si>
  <si>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</si>
  <si>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</si>
  <si>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</si>
  <si>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</si>
  <si>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</si>
  <si>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</si>
  <si>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</si>
  <si>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</si>
  <si>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</si>
  <si>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 COOK</t>
  </si>
  <si>
    <t>MELLETTE</t>
  </si>
  <si>
    <t>MINER</t>
  </si>
  <si>
    <t>MINNEHAHA</t>
  </si>
  <si>
    <t>MOODY</t>
  </si>
  <si>
    <t>OGLALA LAKOTA</t>
  </si>
  <si>
    <t>ROBERTS</t>
  </si>
  <si>
    <t>SANBORN</t>
  </si>
  <si>
    <t>SPINK</t>
  </si>
  <si>
    <t>STANLEY</t>
  </si>
  <si>
    <t>SULLY</t>
  </si>
  <si>
    <t>TRIPP</t>
  </si>
  <si>
    <t>WALWORTH</t>
  </si>
  <si>
    <t>YANKTON</t>
  </si>
  <si>
    <t>ZIEBACH</t>
  </si>
  <si>
    <t>Tennessee</t>
  </si>
  <si>
    <t>BLEDSOE</t>
  </si>
  <si>
    <t>CANNON</t>
  </si>
  <si>
    <t>CHEATHAM</t>
  </si>
  <si>
    <t>COCKE</t>
  </si>
  <si>
    <t>CROCKETT</t>
  </si>
  <si>
    <t>DICKSON</t>
  </si>
  <si>
    <t>DYER</t>
  </si>
  <si>
    <t>FENTRESS</t>
  </si>
  <si>
    <t>GILES</t>
  </si>
  <si>
    <t>GRAINGER</t>
  </si>
  <si>
    <t>HAMBLEN</t>
  </si>
  <si>
    <t>HARDEMAN</t>
  </si>
  <si>
    <t>HAWKINS</t>
  </si>
  <si>
    <t>LOUDON</t>
  </si>
  <si>
    <t>MC MINN</t>
  </si>
  <si>
    <t>MC NAIRY</t>
  </si>
  <si>
    <t>MAURY</t>
  </si>
  <si>
    <t>OBION</t>
  </si>
  <si>
    <t>OVERTON</t>
  </si>
  <si>
    <t>PICKETT</t>
  </si>
  <si>
    <t>RHEA</t>
  </si>
  <si>
    <t>ROANE</t>
  </si>
  <si>
    <t>SEQUATCHIE</t>
  </si>
  <si>
    <t>TROUSDALE</t>
  </si>
  <si>
    <t>UNICOI</t>
  </si>
  <si>
    <t>WEAKLEY</t>
  </si>
  <si>
    <t>Texas</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</si>
  <si>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</si>
  <si>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</si>
  <si>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</si>
  <si>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</si>
  <si>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</si>
  <si>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</si>
  <si>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</si>
  <si>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</si>
  <si>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</si>
  <si>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</si>
  <si>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</si>
  <si>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</si>
  <si>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</si>
  <si>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</si>
  <si>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</si>
  <si>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</si>
  <si>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</si>
  <si>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</si>
  <si>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</si>
  <si>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</si>
  <si>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</si>
  <si>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</si>
  <si>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</si>
  <si>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</si>
  <si>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</si>
  <si>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</si>
  <si>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</si>
  <si>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</si>
  <si>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</si>
  <si>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</si>
  <si>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</si>
  <si>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</si>
  <si>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COMAL</t>
  </si>
  <si>
    <t>CONCHO</t>
  </si>
  <si>
    <t>COOKE</t>
  </si>
  <si>
    <t>CORYELL</t>
  </si>
  <si>
    <t>COTTLE</t>
  </si>
  <si>
    <t>CRANE</t>
  </si>
  <si>
    <t>CROSBY</t>
  </si>
  <si>
    <t>CULBERSON</t>
  </si>
  <si>
    <t>DALLAM</t>
  </si>
  <si>
    <t>DEAF SMITH</t>
  </si>
  <si>
    <t>DENTON</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</si>
  <si>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</si>
  <si>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</si>
  <si>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</si>
  <si>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</si>
  <si>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</si>
  <si>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</si>
  <si>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</si>
  <si>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</si>
  <si>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</si>
  <si>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</si>
  <si>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</si>
  <si>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</si>
  <si>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</si>
  <si>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</si>
  <si>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</si>
  <si>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</si>
  <si>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</si>
  <si>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</si>
  <si>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</si>
  <si>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</si>
  <si>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</si>
  <si>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</si>
  <si>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</si>
  <si>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</si>
  <si>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</si>
  <si>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</si>
  <si>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</si>
  <si>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</si>
  <si>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</si>
  <si>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</si>
  <si>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</si>
  <si>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</si>
  <si>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</si>
  <si>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</si>
  <si>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</si>
  <si>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</si>
  <si>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</si>
  <si>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</si>
  <si>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</si>
  <si>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</si>
  <si>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</si>
  <si>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</si>
  <si>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</si>
  <si>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</si>
  <si>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</si>
  <si>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</si>
  <si>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</si>
  <si>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</si>
  <si>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</si>
  <si>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</si>
  <si>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 CULLOCH</t>
  </si>
  <si>
    <t>MC LENNAN</t>
  </si>
  <si>
    <t>MC 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</si>
  <si>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</si>
  <si>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</si>
  <si>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</si>
  <si>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</si>
  <si>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</si>
  <si>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</si>
  <si>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</si>
  <si>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</si>
  <si>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</si>
  <si>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</si>
  <si>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</si>
  <si>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</si>
  <si>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</si>
  <si>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</si>
  <si>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</si>
  <si>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</si>
  <si>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</si>
  <si>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</si>
  <si>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</si>
  <si>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</si>
  <si>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</si>
  <si>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</si>
  <si>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</si>
  <si>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</si>
  <si>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</si>
  <si>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</si>
  <si>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</si>
  <si>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</si>
  <si>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</si>
  <si>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</si>
  <si>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</si>
  <si>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</si>
  <si>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</si>
  <si>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</si>
  <si>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</si>
  <si>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</si>
  <si>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</si>
  <si>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</si>
  <si>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</si>
  <si>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</si>
  <si>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</si>
  <si>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</si>
  <si>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</si>
  <si>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</si>
  <si>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</si>
  <si>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</si>
  <si>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</si>
  <si>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</si>
  <si>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</si>
  <si>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</si>
  <si>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</si>
  <si>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</si>
  <si>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</si>
  <si>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</si>
  <si>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</si>
  <si>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</si>
  <si>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</si>
  <si>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</si>
  <si>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</si>
  <si>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</si>
  <si>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</si>
  <si>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Utah</t>
  </si>
  <si>
    <t>BOX ELDER</t>
  </si>
  <si>
    <t>CACHE</t>
  </si>
  <si>
    <t>DAGGETT</t>
  </si>
  <si>
    <t>DUCHESNE</t>
  </si>
  <si>
    <t>EMERY</t>
  </si>
  <si>
    <t>JUAB</t>
  </si>
  <si>
    <t>MILLARD</t>
  </si>
  <si>
    <t>PIUTE</t>
  </si>
  <si>
    <t>RICH</t>
  </si>
  <si>
    <t>SALT LAKE</t>
  </si>
  <si>
    <t>SANPETE</t>
  </si>
  <si>
    <t>TOOELE</t>
  </si>
  <si>
    <t>UINTAH</t>
  </si>
  <si>
    <t>WASATCH</t>
  </si>
  <si>
    <t>WEBER</t>
  </si>
  <si>
    <t>ADDISON</t>
  </si>
  <si>
    <t>Vermont</t>
  </si>
  <si>
    <t>BENNINGTON</t>
  </si>
  <si>
    <t>CALEDONIA</t>
  </si>
  <si>
    <t>CHITTENDEN</t>
  </si>
  <si>
    <t>GRAND ISLE</t>
  </si>
  <si>
    <t>LAMOILLE</t>
  </si>
  <si>
    <t>RUTLAND</t>
  </si>
  <si>
    <t>WINDSOR</t>
  </si>
  <si>
    <t>ACCOMACK</t>
  </si>
  <si>
    <t>Virginia</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</si>
  <si>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</si>
  <si>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</si>
  <si>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</si>
  <si>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</si>
  <si>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</si>
  <si>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</si>
  <si>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</si>
  <si>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</si>
  <si>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</si>
  <si>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</si>
  <si>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</si>
  <si>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</si>
  <si>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</si>
  <si>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</si>
  <si>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</si>
  <si>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</si>
  <si>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</si>
  <si>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</si>
  <si>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</si>
  <si>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</si>
  <si>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</si>
  <si>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</si>
  <si>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</si>
  <si>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</si>
  <si>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</si>
  <si>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</si>
  <si>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</si>
  <si>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</si>
  <si>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</si>
  <si>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</si>
  <si>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</si>
  <si>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</si>
  <si>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</si>
  <si>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</si>
  <si>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</si>
  <si>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</si>
  <si>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</si>
  <si>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</si>
  <si>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</si>
  <si>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</si>
  <si>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</si>
  <si>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</si>
  <si>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</si>
  <si>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</si>
  <si>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</si>
  <si>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</si>
  <si>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</si>
  <si>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</si>
  <si>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</si>
  <si>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</si>
  <si>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</si>
  <si>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</si>
  <si>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</si>
  <si>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</si>
  <si>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</si>
  <si>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</si>
  <si>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</si>
  <si>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</si>
  <si>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</si>
  <si>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</si>
  <si>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</si>
  <si>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</si>
  <si>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</si>
  <si>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</si>
  <si>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</si>
  <si>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</si>
  <si>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</si>
  <si>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</si>
  <si>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</si>
  <si>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</si>
  <si>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t>
  </si>
  <si>
    <t>PORTSMOUTH CITY</t>
  </si>
  <si>
    <t>RADFORD CITY</t>
  </si>
  <si>
    <t>RICHMOND CITY</t>
  </si>
  <si>
    <t>ROANOKE CITY</t>
  </si>
  <si>
    <t>SALEM CITY</t>
  </si>
  <si>
    <t>STAUNTON CITY</t>
  </si>
  <si>
    <t>SUFFOLK CITY</t>
  </si>
  <si>
    <t>VIRGINIA BEACH CITY</t>
  </si>
  <si>
    <t>WAYNESBORO CITY</t>
  </si>
  <si>
    <t>WILLIAMSBURG CITY</t>
  </si>
  <si>
    <t>WINCHESTER CITY</t>
  </si>
  <si>
    <t>Washington</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</si>
  <si>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</si>
  <si>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</si>
  <si>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</si>
  <si>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</si>
  <si>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</si>
  <si>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</si>
  <si>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</si>
  <si>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</si>
  <si>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</si>
  <si>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</si>
  <si>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</si>
  <si>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</si>
  <si>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</si>
  <si>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</si>
  <si>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</si>
  <si>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</si>
  <si>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</si>
  <si>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</si>
  <si>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</si>
  <si>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</si>
  <si>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</si>
  <si>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</si>
  <si>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West Virginia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</si>
  <si>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</si>
  <si>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</si>
  <si>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</si>
  <si>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</si>
  <si>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</si>
  <si>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</si>
  <si>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</si>
  <si>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</si>
  <si>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</si>
  <si>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</si>
  <si>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</si>
  <si>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</si>
  <si>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</si>
  <si>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</si>
  <si>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</si>
  <si>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</si>
  <si>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</si>
  <si>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Wisconsin</t>
  </si>
  <si>
    <t>52010</t>
  </si>
  <si>
    <t>55003</t>
  </si>
  <si>
    <t>BARRON</t>
  </si>
  <si>
    <t>BAYFIELD</t>
  </si>
  <si>
    <t>BURNETT</t>
  </si>
  <si>
    <t>CALUMET</t>
  </si>
  <si>
    <t>DANE</t>
  </si>
  <si>
    <t>DOOR</t>
  </si>
  <si>
    <t>EAU CLAIRE</t>
  </si>
  <si>
    <t>52180</t>
  </si>
  <si>
    <t>55037</t>
  </si>
  <si>
    <t>FOND DU LAC</t>
  </si>
  <si>
    <t>52200</t>
  </si>
  <si>
    <t>55041</t>
  </si>
  <si>
    <t>GREEN LAKE</t>
  </si>
  <si>
    <t>KENOSHA</t>
  </si>
  <si>
    <t>KEWAUNEE</t>
  </si>
  <si>
    <t>LA CROSSE</t>
  </si>
  <si>
    <t>52330</t>
  </si>
  <si>
    <t>55067</t>
  </si>
  <si>
    <t>LANGLADE</t>
  </si>
  <si>
    <t>52340</t>
  </si>
  <si>
    <t>55069</t>
  </si>
  <si>
    <t>52350</t>
  </si>
  <si>
    <t>55071</t>
  </si>
  <si>
    <t>MANITOWOC</t>
  </si>
  <si>
    <t>MARATHON</t>
  </si>
  <si>
    <t>52370</t>
  </si>
  <si>
    <t>55075</t>
  </si>
  <si>
    <t>MARINETTE</t>
  </si>
  <si>
    <t>MENOMONEE</t>
  </si>
  <si>
    <t>MILWAUKEE</t>
  </si>
  <si>
    <t>52410</t>
  </si>
  <si>
    <t>55083</t>
  </si>
  <si>
    <t>OCONTO</t>
  </si>
  <si>
    <t>52420</t>
  </si>
  <si>
    <t>55085</t>
  </si>
  <si>
    <t>OUTAGAMIE</t>
  </si>
  <si>
    <t>OZAUKEE</t>
  </si>
  <si>
    <t>PEPIN</t>
  </si>
  <si>
    <t>PRICE</t>
  </si>
  <si>
    <t>RACINE</t>
  </si>
  <si>
    <t>ST. CROIX</t>
  </si>
  <si>
    <t>SAUK</t>
  </si>
  <si>
    <t>SAWYER</t>
  </si>
  <si>
    <t>SHAWANO</t>
  </si>
  <si>
    <t>SHEBOYGAN</t>
  </si>
  <si>
    <t>TREMPEALEAU</t>
  </si>
  <si>
    <t>52620</t>
  </si>
  <si>
    <t>55125</t>
  </si>
  <si>
    <t>VILAS</t>
  </si>
  <si>
    <t>WASHBURN</t>
  </si>
  <si>
    <t>WAUKESHA</t>
  </si>
  <si>
    <t>WAUPACA</t>
  </si>
  <si>
    <t>WAUSHARA</t>
  </si>
  <si>
    <t>52999</t>
  </si>
  <si>
    <t>55990</t>
  </si>
  <si>
    <t>Wyoming</t>
  </si>
  <si>
    <t>CONVERSE</t>
  </si>
  <si>
    <t>GOSHEN</t>
  </si>
  <si>
    <t>HOT SPRINGS</t>
  </si>
  <si>
    <t>LARAMIE</t>
  </si>
  <si>
    <t>NATRONA</t>
  </si>
  <si>
    <t>NIOBRARA</t>
  </si>
  <si>
    <t>SUBLETTE</t>
  </si>
  <si>
    <t>SWEETWATER</t>
  </si>
  <si>
    <t>UINTA</t>
  </si>
  <si>
    <t>WASHAKIE</t>
  </si>
  <si>
    <t>WESTON</t>
  </si>
  <si>
    <t>Guam</t>
  </si>
  <si>
    <t>ADJUNTAS</t>
  </si>
  <si>
    <t>Puerto Rico</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</si>
  <si>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</si>
  <si>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</si>
  <si>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</si>
  <si>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</si>
  <si>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</si>
  <si>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</si>
  <si>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</si>
  <si>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</si>
  <si>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</si>
  <si>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</si>
  <si>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</si>
  <si>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</si>
  <si>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</si>
  <si>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</si>
  <si>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</si>
  <si>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</si>
  <si>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</si>
  <si>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</si>
  <si>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</si>
  <si>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</si>
  <si>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</si>
  <si>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</si>
  <si>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</si>
  <si>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</si>
  <si>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</si>
  <si>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</si>
  <si>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</si>
  <si>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</si>
  <si>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</si>
  <si>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</si>
  <si>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</si>
  <si>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</si>
  <si>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</si>
  <si>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</si>
  <si>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</si>
  <si>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</si>
  <si>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</si>
  <si>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</si>
  <si>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</si>
  <si>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</si>
  <si>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</si>
  <si>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</si>
  <si>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</si>
  <si>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</si>
  <si>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</si>
  <si>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</si>
  <si>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</si>
  <si>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</si>
  <si>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</si>
  <si>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</si>
  <si>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MAGUABO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</si>
  <si>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</si>
  <si>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</si>
  <si>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</si>
  <si>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</si>
  <si>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</si>
  <si>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</si>
  <si>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</si>
  <si>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</si>
  <si>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</si>
  <si>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</si>
  <si>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</si>
  <si>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</si>
  <si>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</si>
  <si>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</si>
  <si>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</si>
  <si>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</si>
  <si>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</si>
  <si>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</si>
  <si>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</si>
  <si>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</si>
  <si>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</si>
  <si>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</si>
  <si>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</si>
  <si>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Veteran Directed Care Case Mix Rate Calculator Reference Sheet FY2022</t>
  </si>
  <si>
    <t>Monthly Admin. Fee</t>
  </si>
  <si>
    <t>County and State Name</t>
  </si>
  <si>
    <t>Days in Month - Start</t>
  </si>
  <si>
    <t>Days in Month - End</t>
  </si>
  <si>
    <t>Months in authorization for Admin Fee</t>
  </si>
  <si>
    <t>Labor Percentage (CY22)</t>
  </si>
  <si>
    <t>Non-Labor Percentage (CY22)</t>
  </si>
  <si>
    <t>Mean MN Wage Index (CY21)</t>
  </si>
  <si>
    <t>Mean MN Wage Index (CY22)</t>
  </si>
  <si>
    <t>Mean MN Wage Index % Change 2022-2021</t>
  </si>
  <si>
    <t>MN Rate - Elderly Waiver w/ Admin Fee (July 2020)</t>
  </si>
  <si>
    <t>MN Rate - Elderly Waiver w/ Admin Fee (July 2021)</t>
  </si>
  <si>
    <t>MN Rate - Elderly Waiver w/ Admin Fee % Change July 2021-2020</t>
  </si>
  <si>
    <t>MN Rate - Elderly Waiver w/o Admin Fee (July 2021)</t>
  </si>
  <si>
    <t>MN-based National Rate - Labor Share w/o Admin Fee (July 2021)</t>
  </si>
  <si>
    <t>MN-based National Rate - Non-Labor Share w/o Admin Fee (July 2021)</t>
  </si>
  <si>
    <t>MN-based National Rate w/o Admin Fee (July 2021)</t>
  </si>
  <si>
    <t>National Rate - Labor - 60% w/o Admin Fee (FY22)</t>
  </si>
  <si>
    <t>National Rate - Non-Labor - 60% w/o Admin Fee (FY22)</t>
  </si>
  <si>
    <t>National Rate - 60% w/o Admin Fee (FY22)</t>
  </si>
  <si>
    <t>National Rate - Labor - 60% w/ Admin Fee (FY22)</t>
  </si>
  <si>
    <t>National Rate - Non-Labor - 60% w/ Admin Fee (FY22)</t>
  </si>
  <si>
    <t>National Rate - 60% w/ Admin Fee (FY22)</t>
  </si>
  <si>
    <t>VAMCs</t>
  </si>
  <si>
    <t>States - Short</t>
  </si>
  <si>
    <t>States - Long</t>
  </si>
  <si>
    <t>Counties</t>
  </si>
  <si>
    <t>Months</t>
  </si>
  <si>
    <t>Days in Month</t>
  </si>
  <si>
    <t>MN County Wage Indices (List!H1351:H1437)</t>
  </si>
  <si>
    <t>Florida County Wage Indices</t>
  </si>
  <si>
    <t>(1V01) (402) Togus, ME HCS</t>
  </si>
  <si>
    <t>AL</t>
  </si>
  <si>
    <t>(1V01) (405) White River Junction, VT HCS</t>
  </si>
  <si>
    <t>AK</t>
  </si>
  <si>
    <t>(1V01) (518) Bedford, MA HCS</t>
  </si>
  <si>
    <t>AZ</t>
  </si>
  <si>
    <t>(1V01) (523) Boston, MA HCS</t>
  </si>
  <si>
    <t>AR</t>
  </si>
  <si>
    <t>(1V01) (608) Manchester, NH HCS</t>
  </si>
  <si>
    <t>CA</t>
  </si>
  <si>
    <t>(1V01) (631) Central Western Massachusetts HCS</t>
  </si>
  <si>
    <t>CO</t>
  </si>
  <si>
    <t>(1V01) (650) Providence, RI HCS</t>
  </si>
  <si>
    <t>CT</t>
  </si>
  <si>
    <t>(1V01) (689) Connecticut HCS</t>
  </si>
  <si>
    <t>DC</t>
  </si>
  <si>
    <t>District of Columbia</t>
  </si>
  <si>
    <t>(1V02) (526) Bronx, NY HCS</t>
  </si>
  <si>
    <t>DE</t>
  </si>
  <si>
    <t>(1V02) (528) Western New York HCS</t>
  </si>
  <si>
    <t>FL</t>
  </si>
  <si>
    <t>(1V02) (528A6) Bath, NY HCS</t>
  </si>
  <si>
    <t>GA</t>
  </si>
  <si>
    <t>(1V02) (528A7) Syracuse, NY HCS</t>
  </si>
  <si>
    <t>GM</t>
  </si>
  <si>
    <t>(1V02) (528A8) Albany, NY HCS</t>
  </si>
  <si>
    <t>HI</t>
  </si>
  <si>
    <t>(1V02) (561) New Jersey HCS</t>
  </si>
  <si>
    <t>ID</t>
  </si>
  <si>
    <t>(1V02) (620) Hudson Valley, NY HCS</t>
  </si>
  <si>
    <t>IL</t>
  </si>
  <si>
    <t>(1V02) (630) New York Harbor HCS</t>
  </si>
  <si>
    <t>IN</t>
  </si>
  <si>
    <t>(1V02) (632) Northport, NY HCS</t>
  </si>
  <si>
    <t>IA</t>
  </si>
  <si>
    <t>(1V04) (460) Wilmington, DE HCS</t>
  </si>
  <si>
    <t>KS</t>
  </si>
  <si>
    <t>(1V04) (503) Altoona, PA HCS</t>
  </si>
  <si>
    <t>KY</t>
  </si>
  <si>
    <t>(1V04) (529) Butler, PA HCS</t>
  </si>
  <si>
    <t>LA</t>
  </si>
  <si>
    <t>(1V04) (542) Coatesville, PA HCS</t>
  </si>
  <si>
    <t>ME</t>
  </si>
  <si>
    <t>(1V04) (562) Erie, PA HCS</t>
  </si>
  <si>
    <t>MD</t>
  </si>
  <si>
    <t>(1V04) (595) Lebanon, PA HCS</t>
  </si>
  <si>
    <t>MA</t>
  </si>
  <si>
    <t>(1V04) (642) Philadelphia, PA HCS</t>
  </si>
  <si>
    <t>MI</t>
  </si>
  <si>
    <t>(1V04) (646) Pittsburgh, PA HCS</t>
  </si>
  <si>
    <t>MN</t>
  </si>
  <si>
    <t>(1V04) (693) Wilkes-Barre, PA HCS</t>
  </si>
  <si>
    <t>MS</t>
  </si>
  <si>
    <t>(1V05) (512) Baltimore, MD HCS</t>
  </si>
  <si>
    <t>MO</t>
  </si>
  <si>
    <t>(1V05) (517) Beckley, WV HCS</t>
  </si>
  <si>
    <t>MT</t>
  </si>
  <si>
    <t>(1V05) (540) Clarksburg, WV HCS</t>
  </si>
  <si>
    <t>NE</t>
  </si>
  <si>
    <t>(1V05) (581) Huntington, WV HCS</t>
  </si>
  <si>
    <t>NV</t>
  </si>
  <si>
    <t>(1V05) (613) Martinsburg, WV HCS</t>
  </si>
  <si>
    <t>NH</t>
  </si>
  <si>
    <t>(1V05) (688) Washington, DC HCS</t>
  </si>
  <si>
    <t>NJ</t>
  </si>
  <si>
    <t>(1V06) (558) Durham, NC HCS</t>
  </si>
  <si>
    <t>NM</t>
  </si>
  <si>
    <t>(1V06) (565) Fayetteville, NC HCS</t>
  </si>
  <si>
    <t>NY</t>
  </si>
  <si>
    <t>(1V06) (590) Hampton, VA HCS</t>
  </si>
  <si>
    <t>NC</t>
  </si>
  <si>
    <t>(1V06) (637) Asheville, NC HCS</t>
  </si>
  <si>
    <t>ND</t>
  </si>
  <si>
    <t>(1V06) (652) Richmond, VA HCS</t>
  </si>
  <si>
    <t>OH</t>
  </si>
  <si>
    <t>(1V06) (658) Salem, VA HCS</t>
  </si>
  <si>
    <t>OK</t>
  </si>
  <si>
    <t>(1V06) (659) Salisbury, NC HCS</t>
  </si>
  <si>
    <t>OR</t>
  </si>
  <si>
    <t>(2V07) (508) Atlanta, GA HCS</t>
  </si>
  <si>
    <t>PA</t>
  </si>
  <si>
    <t>(2V07) (509) Augusta, GA HCS</t>
  </si>
  <si>
    <t>PR</t>
  </si>
  <si>
    <t>(2V07) (521) Birmingham, AL HCS</t>
  </si>
  <si>
    <t>RI</t>
  </si>
  <si>
    <t>(2V07) (534) Charleston, SC HCS</t>
  </si>
  <si>
    <t>SC</t>
  </si>
  <si>
    <t>(2V07) (544) Columbia, SC HCS</t>
  </si>
  <si>
    <t>SD</t>
  </si>
  <si>
    <t>(2V07) (557) Dublin, GA HCS</t>
  </si>
  <si>
    <t>TN</t>
  </si>
  <si>
    <t>(2V07) (619) Central Alabama HCS</t>
  </si>
  <si>
    <t>TX</t>
  </si>
  <si>
    <t>(2V07) (679) Tuscaloosa, AL HCS</t>
  </si>
  <si>
    <t>UT</t>
  </si>
  <si>
    <t>(2V08) (516) Bay Pines, FL HCS</t>
  </si>
  <si>
    <t>VT</t>
  </si>
  <si>
    <t>(2V08) (546) Miami, FL HCS</t>
  </si>
  <si>
    <t>VA</t>
  </si>
  <si>
    <t>(2V08) (548) West Palm Beach, FL HCS</t>
  </si>
  <si>
    <t>VI</t>
  </si>
  <si>
    <t>(2V08) (573) Gainesville, FL HCS</t>
  </si>
  <si>
    <t>WA</t>
  </si>
  <si>
    <t>(2V08) (672) San Juan, PR HCS</t>
  </si>
  <si>
    <t>WV</t>
  </si>
  <si>
    <t>(2V08) (673) Tampa, FL HCS</t>
  </si>
  <si>
    <t>WI</t>
  </si>
  <si>
    <t>(2V08) (675) Orlando, FL HCS</t>
  </si>
  <si>
    <t>WY</t>
  </si>
  <si>
    <t>(2V09) (596) Lexington, KY HCS</t>
  </si>
  <si>
    <t>(2V09) (603) Louisville, KY HCS</t>
  </si>
  <si>
    <t>(2V09) (614) Memphis, TN HCS</t>
  </si>
  <si>
    <t>(2V09) (621) Mountain Home, TN HCS</t>
  </si>
  <si>
    <t>(2V09) (626) Middle Tennessee HCS</t>
  </si>
  <si>
    <t>(3V10) (506) Ann Arbor, MI HCS</t>
  </si>
  <si>
    <t>(3V10) (515) Battle Creek, MI HCS</t>
  </si>
  <si>
    <t>(3V10) (538) Chillicothe, OH HCS</t>
  </si>
  <si>
    <t>(3V10) (539) Cincinnati, OH HCS</t>
  </si>
  <si>
    <t>(3V10) (541) Cleveland, OH HCS</t>
  </si>
  <si>
    <t>(3V10) (552) Dayton, OH HCS</t>
  </si>
  <si>
    <t>(3V10) (553) Detroit, MI HCS</t>
  </si>
  <si>
    <t>(3V10) (583) Indianapolis, IN HCS</t>
  </si>
  <si>
    <t>(3V10) (610) Northern Indiana HCS</t>
  </si>
  <si>
    <t>(3V10) (655) Saginaw, MI HCS</t>
  </si>
  <si>
    <t>(3V10) (757) Columbus, OH HCS</t>
  </si>
  <si>
    <t>(3V12) (537) Chicago, IL HCS</t>
  </si>
  <si>
    <t>(3V12) (550) Danville, IL HCS</t>
  </si>
  <si>
    <t>(3V12) (556) North Chicago, IL HCS</t>
  </si>
  <si>
    <t>(3V12) (578) Hines, IL HCS</t>
  </si>
  <si>
    <t>(3V12) (585) Iron Mountain, MI HCS</t>
  </si>
  <si>
    <t>(3V12) (607) Madison, WI HCS</t>
  </si>
  <si>
    <t>(3V12) (676) Tomah, WI HCS</t>
  </si>
  <si>
    <t>(3V12) (695) Milwaukee, WI HCS</t>
  </si>
  <si>
    <t>(3V15) (589) Kansas City, MO HCS</t>
  </si>
  <si>
    <t>(3V15) (589A4) Columbia, MO HCS</t>
  </si>
  <si>
    <t>(3V15) (589A5) Eastern Kansas HCS</t>
  </si>
  <si>
    <t>(3V15) (589A7) Wichita, KS HCS</t>
  </si>
  <si>
    <t>(3V15) (657) St. Louis, MO HCS</t>
  </si>
  <si>
    <t>(3V15) (657A4) Poplar Bluff, MO HCS</t>
  </si>
  <si>
    <t>(3V15) (657A5) Marion, IL HCS</t>
  </si>
  <si>
    <t>(3V23) (437) Fargo, ND HCS</t>
  </si>
  <si>
    <t>(3V23) (438) Sioux Falls, SD HCS</t>
  </si>
  <si>
    <t>(3V23) (568) Black Hills, SD HCS</t>
  </si>
  <si>
    <t>(3V23) (618) Minneapolis, MN HCS</t>
  </si>
  <si>
    <t>(3V23) (636) Nebraska-W Iowa HCS</t>
  </si>
  <si>
    <t>(3V23) (636A6) Central Iowa HCS</t>
  </si>
  <si>
    <t>(3V23) (636A8) Iowa City, IA HCS</t>
  </si>
  <si>
    <t>(3V23) (656) St. Cloud, MN HCS</t>
  </si>
  <si>
    <t>(4V16) (502) Alexandria, LA HCS</t>
  </si>
  <si>
    <t>(4V16) (520) Gulf Coast, MS HCS</t>
  </si>
  <si>
    <t>(4V16) (564) Fayetteville, AR HCS</t>
  </si>
  <si>
    <t>(4V16) (580) Houston, TX HCS</t>
  </si>
  <si>
    <t>(4V16) (586) Jackson, MS HCS</t>
  </si>
  <si>
    <t>(4V16) (598) Little Rock, AR HCS</t>
  </si>
  <si>
    <t>(4V16) (629) New Orleans, LA HCS</t>
  </si>
  <si>
    <t>(4V16) (667) Shreveport, LA HCS</t>
  </si>
  <si>
    <t>(4V17) (504) Amarillo, TX HCS</t>
  </si>
  <si>
    <t>(4V17) (519) Big Spring, TX HCS</t>
  </si>
  <si>
    <t>(4V17) (549) Dallas, TX HCS</t>
  </si>
  <si>
    <t>(4V17) (671) San Antonio, TX HCS</t>
  </si>
  <si>
    <t>(4V17) (674) Temple, TX HCS</t>
  </si>
  <si>
    <t>(4V17) (740) Texas Valley Coastal Bend HCS</t>
  </si>
  <si>
    <t>(4V17) (756) El Paso, TX HCS</t>
  </si>
  <si>
    <t>(4V19) (436) Montana HCS</t>
  </si>
  <si>
    <t>(4V19) (442) Cheyenne, WY HCS</t>
  </si>
  <si>
    <t>(4V19) (554) Aurora, CO HCS</t>
  </si>
  <si>
    <t>(4V19) (575) Grand Junction, CO HCS</t>
  </si>
  <si>
    <t>(4V19) (623) Muskogee, OK HCS</t>
  </si>
  <si>
    <t>(4V19) (635) Oklahoma City, OK HCS</t>
  </si>
  <si>
    <t>(4V19) (660) Salt Lake City, UT HCS</t>
  </si>
  <si>
    <t>(4V19) (666) Sheridan, WY HCS</t>
  </si>
  <si>
    <t>(5V20) (463) Anchorage, AK HCS</t>
  </si>
  <si>
    <t>(5V20) (531) Boise, ID HCS</t>
  </si>
  <si>
    <t>(5V20) (648) Portland, OR HCS</t>
  </si>
  <si>
    <t>(5V20) (653) Roseburg, OR HCS</t>
  </si>
  <si>
    <t>(5V20) (663) Puget Sound, WA HCS</t>
  </si>
  <si>
    <t>(5V20) (668) Spokane, WA HCS</t>
  </si>
  <si>
    <t>(5V20) (687) Walla Walla, WA HCS</t>
  </si>
  <si>
    <t>(5V20) (692) White City, OR HCS</t>
  </si>
  <si>
    <t>(5V21) (459) Honolulu, HI HCS</t>
  </si>
  <si>
    <t>(5V21) (570) Fresno, CA HCS</t>
  </si>
  <si>
    <t>(5V21) (593) Las Vegas, NV HCS</t>
  </si>
  <si>
    <t>(5V21) (612A4) N. California HCS</t>
  </si>
  <si>
    <t>(5V21) (640) Palo Alto, CA HCS</t>
  </si>
  <si>
    <t>(5V21) (654) Reno, NV HCS</t>
  </si>
  <si>
    <t>(5V21) (662) San Francisco, CA HCS</t>
  </si>
  <si>
    <t>(5V22) (501) New Mexico HCS</t>
  </si>
  <si>
    <t>(5V22) (600) Long Beach, CA HCS</t>
  </si>
  <si>
    <t>(5V22) (605) Loma Linda, CA HCS</t>
  </si>
  <si>
    <t>(5V22) (644) Phoenix, AZ HCS</t>
  </si>
  <si>
    <t>(5V22) (649) Northern Arizona HCS</t>
  </si>
  <si>
    <t>(5V22) (664) San Diego, CA HCS</t>
  </si>
  <si>
    <t>(5V22) (678) Southern Arizona HCS</t>
  </si>
  <si>
    <t>(5V22) (691) Greater Los Angeles, CA HCS</t>
  </si>
  <si>
    <t>National Rate - 60% w/o Admin Fee % Change FY22-FY21</t>
  </si>
  <si>
    <t>National Rate - 60% w/o Admin Fee (FY21)</t>
  </si>
  <si>
    <t>Table 1. VDC Case Mix Rate Calculator</t>
  </si>
  <si>
    <t>Notes:</t>
  </si>
  <si>
    <t>-If you have trouble with this tool, you can still use the "Rates" tab to manually search for specific county based rates and fees.</t>
  </si>
  <si>
    <t>-Please reference the 2018 GEC Procedure Guide (found in the "guides and procedures" zip file: https://www.vapulse.net/docs/DOC-177195) for more context.  Some terms in that document are outdated, but most of the processes remain in effect.</t>
  </si>
  <si>
    <t>-Once rows 1-3 (State, County/City, and Case Mix Level) are filled out, the Average Monthly Rates, Administrative Fee, and Assessment Fee will be populated.  Entering the standard episode of care (SEOC0 dates (rows 4-5) will populate the Total Budgets, Total Months, and Prorated First Month Budget.</t>
  </si>
  <si>
    <t>-These rates are effective for Standard Episodes of Care (SEOCs) established in FY2020 for medical center level budgeting purposes, but SEOCs are not bound by fiscal years.</t>
  </si>
  <si>
    <t>-This document references the most recent Minnesota Elderly Waiver Case Mix Rates published 1 July 2019 (found here: https://mn.gov/dhs/partners-and-providers/news-initiatives-reports-workgroups/long-term-services-and-supports/ltss-rates/), and the most recent Centers for Medicare and Medicaid Services Final Home Health Wage Indices and Labor-Related Share published 13 November 2018 (found here: https://www.cms.gov/Medicare/Medicare-Fee-for-Service-Payment/HomeHealthPPS/Home-Health-Prospective-Payment-System-Regulations-and-Notices-Items/CMS-1689-FC.html).</t>
  </si>
  <si>
    <t>-The VDC Case Mix Rate Calculator for FY2021 will be published by 1 August 2020</t>
  </si>
  <si>
    <t>-The labor-share of the Minnesota Rates is divided by the average wage index of all Minnesota counties then added to the non-labor share of the Minnesota Rates to create a Minnesota-based National Rate.  This rate is multiplied by 60% to create the Veteran Directed Care National Rate.  Individual county-based VDC rates are calculated by multiplying the labor-share of the VDC National Rate by the county of choice's wage index, and adding it to the non-labor share of the VDC National Rate.</t>
  </si>
  <si>
    <t>-The wage index for Puerto Rico is set at the average of all florida county wage indicies: 0.8545</t>
  </si>
  <si>
    <t>-If a VA VDC Coordinator has concerns about previously having or needing an exempted rate, please contact Nick Page (nicholas.page@va.gov) and Dan Schoeps (daniel.schoeps@va.gov).  If a provider has concerns about their reimbursement rate, they can contact to the local VA VDC Coordinator or local Veterans Care Agreement point of contact in the Office of Community Care.</t>
  </si>
  <si>
    <t>Table 3. Veteran Directed Care Monthly Average Case Mix Budget, Administrative Fee, and Assessment Fee List</t>
  </si>
  <si>
    <t>Effective for new referrals from 1 October 2021 through 30 September 2022</t>
  </si>
  <si>
    <t>-See "Calculator" tab for easy to use tool identifying rates and fees to use in authorization.  Otherwise follow steps below for standard way to find rates and fees</t>
  </si>
  <si>
    <t>-Multiply Average Monthly VA Expense by months in the authorization to represent Total VA Obligation for Authorization (without Assessment Fee included)</t>
  </si>
  <si>
    <t>-Includes both Urban and Rural counties.  Search for county of interest using ctrl+"F"</t>
  </si>
  <si>
    <t>Table 4. Case Mix Level Reference Sheet</t>
  </si>
  <si>
    <t>Table 5. VAMCs, States, Counties, Case Mix Levels, Months, County Wage Indices</t>
  </si>
  <si>
    <r>
      <t xml:space="preserve">Table 2. Veteran Directed Care Case Mix Budget, Administrative Fee, and Assessment Fee Calculator
</t>
    </r>
    <r>
      <rPr>
        <sz val="16"/>
        <color theme="1"/>
        <rFont val="Calibri"/>
        <family val="2"/>
        <scheme val="minor"/>
      </rPr>
      <t>Effective for new referrals from 1 October 2021 through 30 September 2022</t>
    </r>
  </si>
  <si>
    <r>
      <t>Steps to determine VDC rates and fees</t>
    </r>
    <r>
      <rPr>
        <b/>
        <sz val="16"/>
        <color rgb="FF000000"/>
        <rFont val="Calibri"/>
        <family val="2"/>
        <scheme val="minor"/>
      </rPr>
      <t>:</t>
    </r>
  </si>
  <si>
    <r>
      <t xml:space="preserve">1. Click on </t>
    </r>
    <r>
      <rPr>
        <b/>
        <sz val="16"/>
        <color theme="9" tint="-0.249977111117893"/>
        <rFont val="Calibri"/>
        <family val="2"/>
        <scheme val="minor"/>
      </rPr>
      <t xml:space="preserve">green colored cell </t>
    </r>
    <r>
      <rPr>
        <sz val="16"/>
        <color theme="1"/>
        <rFont val="Calibri"/>
        <family val="2"/>
        <scheme val="minor"/>
      </rPr>
      <t>that lists the specific state (B1).  Click on drop-down arrow next to selected cell.  Scroll through list to find and select state of choice.  You may also type the state in the cell (B1), but spelling must be correct (not case sensitive).</t>
    </r>
  </si>
  <si>
    <r>
      <t xml:space="preserve">2. Click on </t>
    </r>
    <r>
      <rPr>
        <b/>
        <sz val="16"/>
        <color theme="4"/>
        <rFont val="Calibri"/>
        <family val="2"/>
        <scheme val="minor"/>
      </rPr>
      <t xml:space="preserve">blue colored cell </t>
    </r>
    <r>
      <rPr>
        <sz val="16"/>
        <color theme="1"/>
        <rFont val="Calibri"/>
        <family val="2"/>
        <scheme val="minor"/>
      </rPr>
      <t>that lists the specific county or city (B2).  Click on drop-down arrow next to selected cell.  Scroll through list to find and select county or city of choice.  You may also type the county or city in the cell (B2), but spelling must be correct (not case sensitive).  Note: all county and city names in USA are listed, not just those in selected state.</t>
    </r>
  </si>
  <si>
    <r>
      <t xml:space="preserve">3. Click on </t>
    </r>
    <r>
      <rPr>
        <b/>
        <sz val="16"/>
        <color theme="5"/>
        <rFont val="Calibri"/>
        <family val="2"/>
        <scheme val="minor"/>
      </rPr>
      <t>orange colored cell</t>
    </r>
    <r>
      <rPr>
        <sz val="16"/>
        <color theme="1"/>
        <rFont val="Calibri"/>
        <family val="2"/>
        <scheme val="minor"/>
      </rPr>
      <t xml:space="preserve"> that lists the specific case mix level (B3).  Click on drop-down arrow next to selected cell.  Scroll through list to find and select case mix level of choice.  You may also type the case mix level in the cell (B3, not case sensitive). *Case Mix "V" is a maximum rate for ventilator-dependent Veterans. Please contact the VACO PLTSS Quad (VHAPurchasedLTSSSupportGroup@va.gov) if attempting to enroll a Veteran at this Case Mix Level. Also note that while Case Mix Level "V" continues to exist as maximum rate available for these cases, the cost of all home and community-based services cannot exceed 65% of what it would cost to care for the Veteran in a VA Nursing Home (Community Living Center), per 38 USC 1720C(d).  This could be estimated more accurately at a local level, but the national projected average cap of 65% of a full year of CLC care in FY21 is $301,958.</t>
    </r>
  </si>
  <si>
    <r>
      <t xml:space="preserve">4. Click on </t>
    </r>
    <r>
      <rPr>
        <b/>
        <sz val="16"/>
        <color theme="7"/>
        <rFont val="Calibri"/>
        <family val="2"/>
        <scheme val="minor"/>
      </rPr>
      <t>yellow colored cell</t>
    </r>
    <r>
      <rPr>
        <sz val="16"/>
        <color theme="1"/>
        <rFont val="Calibri"/>
        <family val="2"/>
        <scheme val="minor"/>
      </rPr>
      <t xml:space="preserve"> that lists the specific start date of the standard episode of care or SEOC (B4).  Enter the start date of the SEOC using the format MM/DD/YYYY.  ^If this is the Veteran's first VDC SEOC, enter the date the first spending plan is signed (the date the Veteran can start paying their workers) - this will give you the proper Prorated First Month Veteran Budget, Total Veteran Budget for SEOC, and Total VA Obligation for SEOC.</t>
    </r>
  </si>
  <si>
    <r>
      <t>5. Click on</t>
    </r>
    <r>
      <rPr>
        <b/>
        <sz val="16"/>
        <color theme="8"/>
        <rFont val="Calibri"/>
        <family val="2"/>
        <scheme val="minor"/>
      </rPr>
      <t xml:space="preserve"> light blue colored cell </t>
    </r>
    <r>
      <rPr>
        <sz val="16"/>
        <color theme="1"/>
        <rFont val="Calibri"/>
        <family val="2"/>
        <scheme val="minor"/>
      </rPr>
      <t>that lists the specific end date of the standard episode of care or SEOC (B5).  Enter the end date of the SEOC using the format MM/DD/YYYY.  SEOCs that do not end at the last day of the month will have the final month prorated.  This will be reflected in the Total Veteran Budget for SEOC and Total VA Obligation for SEOC.</t>
    </r>
  </si>
  <si>
    <r>
      <t>Glossary</t>
    </r>
    <r>
      <rPr>
        <b/>
        <sz val="16"/>
        <color rgb="FF000000"/>
        <rFont val="Calibri"/>
        <family val="2"/>
        <scheme val="minor"/>
      </rPr>
      <t>:</t>
    </r>
  </si>
  <si>
    <r>
      <t>-</t>
    </r>
    <r>
      <rPr>
        <b/>
        <sz val="16"/>
        <color rgb="FF000000"/>
        <rFont val="Calibri"/>
        <family val="2"/>
        <scheme val="minor"/>
      </rPr>
      <t>Number of Months in Standard Episode of Care (SEOC):</t>
    </r>
    <r>
      <rPr>
        <sz val="16"/>
        <color rgb="FF000000"/>
        <rFont val="Calibri"/>
        <family val="2"/>
        <scheme val="minor"/>
      </rPr>
      <t xml:space="preserve"> Exact number of months in standard episode of care - usually 12 months.</t>
    </r>
  </si>
  <si>
    <r>
      <t>-Prorated First Month Veteran Budget:</t>
    </r>
    <r>
      <rPr>
        <sz val="16"/>
        <color rgb="FF000000"/>
        <rFont val="Calibri"/>
        <family val="2"/>
        <scheme val="minor"/>
      </rPr>
      <t xml:space="preserve"> This represents the prorated Veteran budget for the first month of the SEOC period based on the actual amount of days in the first month with an approved Spending Plan.  To calculate manually, first create the ratio of days enrolled to days in the month by dividing the remaining days in the first month of the SEOC by the total amount of days in the first month of the authorization.  Then, multiply that ratio by the Average Monthly VA Expense.  Last, subtract the Monthly Administrative Fee from that product.</t>
    </r>
  </si>
  <si>
    <r>
      <t>-</t>
    </r>
    <r>
      <rPr>
        <b/>
        <sz val="16"/>
        <color rgb="FF000000"/>
        <rFont val="Calibri"/>
        <family val="2"/>
        <scheme val="minor"/>
      </rPr>
      <t>Average Monthly Veteran Budget:</t>
    </r>
    <r>
      <rPr>
        <sz val="16"/>
        <color rgb="FF000000"/>
        <rFont val="Calibri"/>
        <family val="2"/>
        <scheme val="minor"/>
      </rPr>
      <t xml:space="preserve"> Average monthly amount of money available to Veteran to spend on services and goods.  This does not include the Monthly Administrative Fee.</t>
    </r>
  </si>
  <si>
    <r>
      <t>-</t>
    </r>
    <r>
      <rPr>
        <b/>
        <sz val="16"/>
        <color rgb="FF000000"/>
        <rFont val="Calibri"/>
        <family val="2"/>
        <scheme val="minor"/>
      </rPr>
      <t>Monthly Administrative Fee:</t>
    </r>
    <r>
      <rPr>
        <sz val="16"/>
        <color rgb="FF000000"/>
        <rFont val="Calibri"/>
        <family val="2"/>
        <scheme val="minor"/>
      </rPr>
      <t xml:space="preserve"> Monthly fee paid to VDC provider for person-centered counseling services and financial management services (FMS), and program administration provided to the Veteran.  This is set at 22% of case mix level D.</t>
    </r>
  </si>
  <si>
    <r>
      <t>-</t>
    </r>
    <r>
      <rPr>
        <b/>
        <sz val="16"/>
        <color rgb="FF000000"/>
        <rFont val="Calibri"/>
        <family val="2"/>
        <scheme val="minor"/>
      </rPr>
      <t>Average Monthly VA Obligation:</t>
    </r>
    <r>
      <rPr>
        <sz val="16"/>
        <color rgb="FF000000"/>
        <rFont val="Calibri"/>
        <family val="2"/>
        <scheme val="minor"/>
      </rPr>
      <t xml:space="preserve"> Average monthly amount of money spent by VA on Veteran for VDC.  This includes Average Monthly Veteran Budget and Monthly Administrative Fee.</t>
    </r>
  </si>
  <si>
    <r>
      <t>-</t>
    </r>
    <r>
      <rPr>
        <b/>
        <sz val="16"/>
        <color rgb="FF000000"/>
        <rFont val="Calibri"/>
        <family val="2"/>
        <scheme val="minor"/>
      </rPr>
      <t>Total Veteran Budget for Standard Episode of Care (SEOC):</t>
    </r>
    <r>
      <rPr>
        <sz val="16"/>
        <color rgb="FF000000"/>
        <rFont val="Calibri"/>
        <family val="2"/>
        <scheme val="minor"/>
      </rPr>
      <t xml:space="preserve"> Total amount of money available to Veteran to spend on services and goods for entire standard episode of care (SEOC).  This does not include the Monthly Administrative Fees or Assessment Fee.</t>
    </r>
  </si>
  <si>
    <r>
      <t>-Full Assessment Fee:</t>
    </r>
    <r>
      <rPr>
        <sz val="16"/>
        <color rgb="FF000000"/>
        <rFont val="Calibri"/>
        <family val="2"/>
        <scheme val="minor"/>
      </rPr>
      <t xml:space="preserve"> One-time fee paid to VDC provider to cover the costs associated with enrolling Veteran in VDC.  If Veteran is already enrolled in VDC, this fee should not be paid.  This is set at 31% of case mix level D.</t>
    </r>
  </si>
  <si>
    <r>
      <t>-</t>
    </r>
    <r>
      <rPr>
        <b/>
        <sz val="16"/>
        <color rgb="FF000000"/>
        <rFont val="Calibri"/>
        <family val="2"/>
        <scheme val="minor"/>
      </rPr>
      <t>Partial Assessment Fee:</t>
    </r>
    <r>
      <rPr>
        <sz val="16"/>
        <color rgb="FF000000"/>
        <rFont val="Calibri"/>
        <family val="2"/>
        <scheme val="minor"/>
      </rPr>
      <t xml:space="preserve"> One-time fee paid to VDC provider if Veteran is consulted by provider about VDC, but does not enroll.  This is set at 50% the Full Assessment Fee.</t>
    </r>
  </si>
  <si>
    <r>
      <t>-</t>
    </r>
    <r>
      <rPr>
        <b/>
        <sz val="16"/>
        <color rgb="FF000000"/>
        <rFont val="Calibri"/>
        <family val="2"/>
        <scheme val="minor"/>
      </rPr>
      <t>Total VA Obligation for Standard Episode of Care (SEOC) (if includes Initial Assessment Fee):</t>
    </r>
    <r>
      <rPr>
        <sz val="16"/>
        <color rgb="FF000000"/>
        <rFont val="Calibri"/>
        <family val="2"/>
        <scheme val="minor"/>
      </rPr>
      <t xml:space="preserve"> Total amount of money to list in referral packet to cover all associated expenses for Veteran NEWLY enrolled in VDC for entire authorization period.</t>
    </r>
  </si>
  <si>
    <r>
      <t>-</t>
    </r>
    <r>
      <rPr>
        <b/>
        <sz val="16"/>
        <color rgb="FF000000"/>
        <rFont val="Calibri"/>
        <family val="2"/>
        <scheme val="minor"/>
      </rPr>
      <t>Total VA Obligation for Standard Episode of Care (SEOC) (if DOES NOT include Initial Assessment Fee)</t>
    </r>
    <r>
      <rPr>
        <sz val="16"/>
        <color rgb="FF000000"/>
        <rFont val="Calibri"/>
        <family val="2"/>
        <scheme val="minor"/>
      </rPr>
      <t>: Total amount of money to list in referral packet to cover all associated expenses for Veteran ALREADY enrolled in VDC for entire authorization period.</t>
    </r>
  </si>
  <si>
    <t>Schoolcraft</t>
  </si>
  <si>
    <r>
      <t xml:space="preserve">-The </t>
    </r>
    <r>
      <rPr>
        <b/>
        <u/>
        <sz val="18"/>
        <color rgb="FF000000"/>
        <rFont val="Calibri"/>
        <family val="2"/>
        <scheme val="minor"/>
      </rPr>
      <t xml:space="preserve">Average Monthly Veteran Budget by Case Mix Level </t>
    </r>
    <r>
      <rPr>
        <sz val="18"/>
        <color rgb="FF000000"/>
        <rFont val="Calibri"/>
        <family val="2"/>
        <scheme val="minor"/>
      </rPr>
      <t>is listed in columns H-T.  The Monthly Administrative Fee in column U is the same within a county regardless of case mix level.  The Average Monthly VA Expense is equal to the sum of the Average Monthly Veteran Budget and the Monthly Administrative Fee.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</si>
</sst>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
    <numFmt numFmtId="165" formatCode="&quot;$&quot;#,##0"/>
    <numFmt numFmtId="166" formatCode="&quot;$&quot;#,##0.00"/>
    <numFmt numFmtId="167" formatCode="0.0000"/>
    <numFmt numFmtId="168" formatCode="0.0%"/>
    <numFmt numFmtId="169" formatCode="0.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1"/>
      <name val="Calibri"/>
      <family val="2"/>
      <scheme val="minor"/>
    </font>
    <font>
      <sz val="16"/>
      <color theme="1"/>
      <name val="Calibri"/>
      <family val="2"/>
      <scheme val="minor"/>
    </font>
    <font>
      <b/>
      <u/>
      <sz val="16"/>
      <color rgb="FF000000"/>
      <name val="Calibri"/>
      <family val="2"/>
      <scheme val="minor"/>
    </font>
    <font>
      <b/>
      <sz val="16"/>
      <color rgb="FF000000"/>
      <name val="Calibri"/>
      <family val="2"/>
      <scheme val="minor"/>
    </font>
    <font>
      <b/>
      <sz val="16"/>
      <color theme="9" tint="-0.249977111117893"/>
      <name val="Calibri"/>
      <family val="2"/>
      <scheme val="minor"/>
    </font>
    <font>
      <b/>
      <sz val="16"/>
      <color theme="4"/>
      <name val="Calibri"/>
      <family val="2"/>
      <scheme val="minor"/>
    </font>
    <font>
      <b/>
      <sz val="16"/>
      <color theme="5"/>
      <name val="Calibri"/>
      <family val="2"/>
      <scheme val="minor"/>
    </font>
    <font>
      <b/>
      <sz val="16"/>
      <color theme="7"/>
      <name val="Calibri"/>
      <family val="2"/>
      <scheme val="minor"/>
    </font>
    <font>
      <b/>
      <sz val="16"/>
      <color theme="8"/>
      <name val="Calibri"/>
      <family val="2"/>
      <scheme val="minor"/>
    </font>
    <font>
      <b/>
      <u/>
      <sz val="16"/>
      <color theme="1"/>
      <name val="Calibri"/>
      <family val="2"/>
      <scheme val="minor"/>
    </font>
    <font>
      <sz val="16"/>
      <color rgb="FF000000"/>
      <name val="Calibri"/>
      <family val="2"/>
      <scheme val="minor"/>
    </font>
    <font>
      <b/>
      <sz val="18"/>
      <color theme="1"/>
      <name val="Calibri"/>
      <family val="2"/>
      <scheme val="minor"/>
    </font>
    <font>
      <sz val="18"/>
      <color theme="1"/>
      <name val="Calibri"/>
      <family val="2"/>
      <scheme val="minor"/>
    </font>
    <font>
      <sz val="18"/>
      <color rgb="FF000000"/>
      <name val="Calibri"/>
      <family val="2"/>
      <scheme val="minor"/>
    </font>
    <font>
      <b/>
      <u/>
      <sz val="18"/>
      <color rgb="FF000000"/>
      <name val="Calibri"/>
      <family val="2"/>
      <scheme val="minor"/>
    </font>
    <font>
      <sz val="18"/>
      <color theme="1"/>
      <name val="Calibri"/>
      <family val="2"/>
    </font>
    <font>
      <b/>
      <sz val="18"/>
      <color rgb="FFFF0000"/>
      <name val="Calibri"/>
      <family val="2"/>
    </font>
    <font>
      <sz val="18"/>
      <color rgb="FF000000"/>
      <name val="Calibri"/>
      <family val="2"/>
    </font>
    <font>
      <b/>
      <sz val="18"/>
      <color rgb="FF000000"/>
      <name val="Calibri"/>
      <family val="2"/>
    </font>
    <font>
      <sz val="18"/>
      <color theme="1"/>
      <name val="Times New Roman"/>
      <family val="1"/>
    </font>
    <font>
      <sz val="18"/>
      <name val="Calibri"/>
      <family val="2"/>
    </font>
  </fonts>
  <fills count="9">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97">
    <xf numFmtId="0" fontId="0" fillId="0" borderId="0" xfId="0"/>
    <xf numFmtId="0" fontId="2" fillId="0" borderId="0" xfId="0" applyFont="1"/>
    <xf numFmtId="165" fontId="0" fillId="0" borderId="0" xfId="1" applyNumberFormat="1" applyFont="1"/>
    <xf numFmtId="166" fontId="0" fillId="0" borderId="0" xfId="0" applyNumberFormat="1"/>
    <xf numFmtId="166" fontId="0" fillId="0" borderId="0" xfId="0" applyNumberFormat="1" applyProtection="1">
      <protection locked="0"/>
    </xf>
    <xf numFmtId="0" fontId="0" fillId="0" borderId="0" xfId="0" applyProtection="1">
      <protection locked="0"/>
    </xf>
    <xf numFmtId="0" fontId="0" fillId="0" borderId="0" xfId="0" applyAlignment="1">
      <alignment wrapText="1"/>
    </xf>
    <xf numFmtId="168" fontId="0" fillId="0" borderId="0" xfId="2" applyNumberFormat="1" applyFont="1"/>
    <xf numFmtId="169" fontId="0" fillId="0" borderId="0" xfId="0" applyNumberFormat="1"/>
    <xf numFmtId="0" fontId="0" fillId="0" borderId="0" xfId="0" applyAlignment="1">
      <alignment vertical="center" wrapText="1"/>
    </xf>
    <xf numFmtId="166" fontId="2" fillId="0" borderId="0" xfId="0" applyNumberFormat="1" applyFont="1" applyProtection="1">
      <protection locked="0"/>
    </xf>
    <xf numFmtId="0" fontId="2" fillId="0" borderId="0" xfId="0" applyFont="1"/>
    <xf numFmtId="0" fontId="4" fillId="0" borderId="1" xfId="0" applyFont="1" applyBorder="1"/>
    <xf numFmtId="0" fontId="5" fillId="0" borderId="3" xfId="0" applyFont="1" applyBorder="1"/>
    <xf numFmtId="0" fontId="5" fillId="0" borderId="0" xfId="0" applyFont="1" applyAlignment="1">
      <alignment wrapText="1"/>
    </xf>
    <xf numFmtId="0" fontId="5" fillId="0" borderId="0" xfId="0" applyFont="1"/>
    <xf numFmtId="0" fontId="4" fillId="7" borderId="6" xfId="0" applyFont="1" applyFill="1" applyBorder="1"/>
    <xf numFmtId="0" fontId="5" fillId="7" borderId="15" xfId="0" applyFont="1" applyFill="1" applyBorder="1"/>
    <xf numFmtId="0" fontId="4" fillId="3" borderId="9" xfId="0" applyFont="1" applyFill="1" applyBorder="1"/>
    <xf numFmtId="0" fontId="5" fillId="3" borderId="10" xfId="0" applyFont="1" applyFill="1" applyBorder="1"/>
    <xf numFmtId="0" fontId="4" fillId="4" borderId="9" xfId="0" applyFont="1" applyFill="1" applyBorder="1"/>
    <xf numFmtId="0" fontId="5" fillId="4" borderId="10" xfId="0" applyFont="1" applyFill="1" applyBorder="1"/>
    <xf numFmtId="0" fontId="4" fillId="5" borderId="9" xfId="0" applyFont="1" applyFill="1" applyBorder="1"/>
    <xf numFmtId="14" fontId="5" fillId="5" borderId="10" xfId="0" applyNumberFormat="1" applyFont="1" applyFill="1" applyBorder="1"/>
    <xf numFmtId="0" fontId="4" fillId="6" borderId="9" xfId="0" applyFont="1" applyFill="1" applyBorder="1"/>
    <xf numFmtId="14" fontId="5" fillId="6" borderId="10" xfId="0" applyNumberFormat="1" applyFont="1" applyFill="1" applyBorder="1"/>
    <xf numFmtId="0" fontId="4" fillId="0" borderId="9" xfId="0" applyFont="1" applyBorder="1"/>
    <xf numFmtId="164" fontId="5" fillId="0" borderId="10" xfId="0" applyNumberFormat="1" applyFont="1" applyBorder="1"/>
    <xf numFmtId="165" fontId="5" fillId="0" borderId="10" xfId="1" applyNumberFormat="1" applyFont="1" applyBorder="1"/>
    <xf numFmtId="165" fontId="5" fillId="0" borderId="10" xfId="0" applyNumberFormat="1" applyFont="1" applyBorder="1"/>
    <xf numFmtId="0" fontId="4" fillId="0" borderId="9" xfId="0" applyFont="1" applyBorder="1" applyAlignment="1">
      <alignment wrapText="1"/>
    </xf>
    <xf numFmtId="0" fontId="5" fillId="0" borderId="10" xfId="0" applyFont="1" applyBorder="1"/>
    <xf numFmtId="0" fontId="4" fillId="0" borderId="11" xfId="0" applyFont="1" applyBorder="1" applyAlignment="1">
      <alignment wrapText="1"/>
    </xf>
    <xf numFmtId="165" fontId="5" fillId="0" borderId="12" xfId="0" applyNumberFormat="1" applyFont="1" applyBorder="1"/>
    <xf numFmtId="0" fontId="4" fillId="0" borderId="5" xfId="0" applyFont="1" applyBorder="1" applyAlignment="1">
      <alignment wrapText="1"/>
    </xf>
    <xf numFmtId="166" fontId="5" fillId="0" borderId="0" xfId="0" applyNumberFormat="1" applyFont="1"/>
    <xf numFmtId="0" fontId="6" fillId="0" borderId="5" xfId="0" applyFont="1" applyBorder="1" applyAlignment="1">
      <alignment wrapText="1"/>
    </xf>
    <xf numFmtId="0" fontId="5" fillId="0" borderId="13" xfId="0" applyFont="1" applyBorder="1" applyAlignment="1">
      <alignment wrapText="1"/>
    </xf>
    <xf numFmtId="0" fontId="5" fillId="0" borderId="13" xfId="0" applyFont="1" applyBorder="1" applyAlignment="1">
      <alignment vertical="top" wrapText="1"/>
    </xf>
    <xf numFmtId="0" fontId="5" fillId="0" borderId="14" xfId="0" applyFont="1" applyBorder="1" applyAlignment="1">
      <alignment wrapText="1"/>
    </xf>
    <xf numFmtId="0" fontId="13" fillId="0" borderId="5" xfId="0" applyFont="1" applyBorder="1" applyAlignment="1">
      <alignment wrapText="1"/>
    </xf>
    <xf numFmtId="0" fontId="14" fillId="0" borderId="13" xfId="0" applyFont="1" applyBorder="1" applyAlignment="1">
      <alignment wrapText="1"/>
    </xf>
    <xf numFmtId="0" fontId="14" fillId="0" borderId="14" xfId="0" applyFont="1" applyBorder="1" applyAlignment="1">
      <alignment wrapText="1"/>
    </xf>
    <xf numFmtId="0" fontId="7" fillId="0" borderId="13" xfId="0" applyFont="1" applyBorder="1" applyAlignment="1">
      <alignment wrapText="1"/>
    </xf>
    <xf numFmtId="0" fontId="15" fillId="8" borderId="0" xfId="0" applyFont="1" applyFill="1"/>
    <xf numFmtId="0" fontId="16" fillId="8" borderId="0" xfId="0" applyFont="1" applyFill="1"/>
    <xf numFmtId="0" fontId="16" fillId="0" borderId="0" xfId="0" applyFont="1"/>
    <xf numFmtId="0" fontId="17" fillId="0" borderId="0" xfId="0" applyFont="1"/>
    <xf numFmtId="0" fontId="16" fillId="0" borderId="0" xfId="0" applyFont="1" applyBorder="1"/>
    <xf numFmtId="0" fontId="19" fillId="0" borderId="0" xfId="0" applyFont="1"/>
    <xf numFmtId="0" fontId="20" fillId="0" borderId="0" xfId="0" applyFont="1"/>
    <xf numFmtId="0" fontId="21" fillId="0" borderId="0" xfId="0" applyFont="1" applyAlignment="1">
      <alignment horizontal="center" vertical="center"/>
    </xf>
    <xf numFmtId="167" fontId="21" fillId="0" borderId="0" xfId="0" applyNumberFormat="1" applyFont="1"/>
    <xf numFmtId="0" fontId="22" fillId="4" borderId="1" xfId="0" applyFont="1" applyFill="1" applyBorder="1" applyAlignment="1"/>
    <xf numFmtId="0" fontId="22" fillId="4" borderId="2" xfId="0" applyFont="1" applyFill="1" applyBorder="1" applyAlignment="1"/>
    <xf numFmtId="0" fontId="22" fillId="4" borderId="3" xfId="0" applyFont="1" applyFill="1" applyBorder="1" applyAlignment="1"/>
    <xf numFmtId="166" fontId="19" fillId="0" borderId="0" xfId="0" applyNumberFormat="1" applyFont="1"/>
    <xf numFmtId="0" fontId="23" fillId="0" borderId="0" xfId="0" applyFont="1"/>
    <xf numFmtId="0" fontId="22" fillId="0" borderId="4" xfId="0" applyFont="1" applyBorder="1" applyAlignment="1">
      <alignment horizontal="left" wrapText="1"/>
    </xf>
    <xf numFmtId="0" fontId="22" fillId="3" borderId="4" xfId="0" applyFont="1" applyFill="1" applyBorder="1" applyAlignment="1">
      <alignment horizontal="left" wrapText="1"/>
    </xf>
    <xf numFmtId="0" fontId="22" fillId="7" borderId="4" xfId="0" applyFont="1" applyFill="1" applyBorder="1" applyAlignment="1">
      <alignment horizontal="left"/>
    </xf>
    <xf numFmtId="167" fontId="22" fillId="0" borderId="4" xfId="0" applyNumberFormat="1" applyFont="1" applyBorder="1" applyAlignment="1">
      <alignment horizontal="left" wrapText="1"/>
    </xf>
    <xf numFmtId="0" fontId="22" fillId="4" borderId="4" xfId="0" applyFont="1" applyFill="1" applyBorder="1" applyAlignment="1">
      <alignment horizontal="left" wrapText="1"/>
    </xf>
    <xf numFmtId="0" fontId="22" fillId="4" borderId="14" xfId="0" applyFont="1" applyFill="1" applyBorder="1" applyAlignment="1">
      <alignment horizontal="left" wrapText="1"/>
    </xf>
    <xf numFmtId="0" fontId="22" fillId="4" borderId="5" xfId="0" applyFont="1" applyFill="1" applyBorder="1" applyAlignment="1">
      <alignment horizontal="left" wrapText="1"/>
    </xf>
    <xf numFmtId="0" fontId="22" fillId="4" borderId="6" xfId="0" applyFont="1" applyFill="1" applyBorder="1" applyAlignment="1">
      <alignment horizontal="left" wrapText="1"/>
    </xf>
    <xf numFmtId="0" fontId="22" fillId="0" borderId="0" xfId="0" applyFont="1" applyAlignment="1">
      <alignment horizontal="left" wrapText="1"/>
    </xf>
    <xf numFmtId="0" fontId="16" fillId="0" borderId="0" xfId="0" applyFont="1" applyAlignment="1">
      <alignment horizontal="center" wrapText="1"/>
    </xf>
    <xf numFmtId="165" fontId="22" fillId="0" borderId="4" xfId="1" applyNumberFormat="1" applyFont="1" applyFill="1" applyBorder="1" applyAlignment="1">
      <alignment horizontal="right"/>
    </xf>
    <xf numFmtId="165" fontId="22" fillId="0" borderId="4" xfId="1" applyNumberFormat="1" applyFont="1" applyFill="1" applyBorder="1" applyAlignment="1">
      <alignment horizontal="left"/>
    </xf>
    <xf numFmtId="0" fontId="22" fillId="3" borderId="4" xfId="0" applyFont="1" applyFill="1" applyBorder="1" applyAlignment="1">
      <alignment horizontal="left"/>
    </xf>
    <xf numFmtId="167" fontId="22" fillId="0" borderId="4" xfId="0" applyNumberFormat="1" applyFont="1" applyBorder="1" applyAlignment="1">
      <alignment horizontal="right"/>
    </xf>
    <xf numFmtId="165" fontId="22" fillId="4" borderId="4" xfId="1" applyNumberFormat="1" applyFont="1" applyFill="1" applyBorder="1" applyAlignment="1">
      <alignment horizontal="right"/>
    </xf>
    <xf numFmtId="165" fontId="22" fillId="4" borderId="4" xfId="0" applyNumberFormat="1" applyFont="1" applyFill="1" applyBorder="1" applyAlignment="1">
      <alignment horizontal="right" wrapText="1"/>
    </xf>
    <xf numFmtId="165" fontId="22" fillId="4" borderId="1" xfId="0" applyNumberFormat="1" applyFont="1" applyFill="1" applyBorder="1" applyAlignment="1">
      <alignment horizontal="right" wrapText="1"/>
    </xf>
    <xf numFmtId="165" fontId="22" fillId="0" borderId="4" xfId="0" applyNumberFormat="1" applyFont="1" applyBorder="1" applyAlignment="1">
      <alignment horizontal="right" wrapText="1"/>
    </xf>
    <xf numFmtId="165" fontId="22" fillId="0" borderId="0" xfId="0" applyNumberFormat="1" applyFont="1" applyAlignment="1">
      <alignment horizontal="right" wrapText="1"/>
    </xf>
    <xf numFmtId="167" fontId="16" fillId="0" borderId="0" xfId="0" applyNumberFormat="1" applyFont="1"/>
    <xf numFmtId="1" fontId="21" fillId="0" borderId="7" xfId="0" applyNumberFormat="1" applyFont="1" applyBorder="1" applyAlignment="1">
      <alignment horizontal="right"/>
    </xf>
    <xf numFmtId="1" fontId="21" fillId="0" borderId="8" xfId="0" applyNumberFormat="1" applyFont="1" applyBorder="1" applyAlignment="1">
      <alignment horizontal="right"/>
    </xf>
    <xf numFmtId="0" fontId="21" fillId="0" borderId="8" xfId="0" applyFont="1" applyBorder="1" applyAlignment="1">
      <alignment horizontal="left"/>
    </xf>
    <xf numFmtId="165" fontId="21" fillId="0" borderId="7" xfId="0" applyNumberFormat="1" applyFont="1" applyBorder="1" applyAlignment="1">
      <alignment horizontal="left"/>
    </xf>
    <xf numFmtId="49" fontId="21" fillId="3" borderId="8" xfId="0" applyNumberFormat="1" applyFont="1" applyFill="1" applyBorder="1" applyAlignment="1">
      <alignment horizontal="left"/>
    </xf>
    <xf numFmtId="0" fontId="24" fillId="7" borderId="8" xfId="3" applyFont="1" applyFill="1" applyBorder="1" applyAlignment="1">
      <alignment horizontal="left"/>
    </xf>
    <xf numFmtId="49" fontId="21" fillId="0" borderId="8" xfId="0" applyNumberFormat="1" applyFont="1" applyBorder="1" applyAlignment="1">
      <alignment horizontal="left"/>
    </xf>
    <xf numFmtId="167" fontId="24" fillId="0" borderId="8" xfId="3" applyNumberFormat="1" applyFont="1" applyBorder="1" applyAlignment="1">
      <alignment horizontal="right"/>
    </xf>
    <xf numFmtId="165" fontId="21" fillId="4" borderId="7" xfId="0" applyNumberFormat="1" applyFont="1" applyFill="1" applyBorder="1" applyAlignment="1">
      <alignment horizontal="right"/>
    </xf>
    <xf numFmtId="165" fontId="21" fillId="0" borderId="7" xfId="0" applyNumberFormat="1" applyFont="1" applyBorder="1" applyAlignment="1">
      <alignment horizontal="right"/>
    </xf>
    <xf numFmtId="165" fontId="21" fillId="0" borderId="0" xfId="0" applyNumberFormat="1" applyFont="1" applyAlignment="1">
      <alignment horizontal="right"/>
    </xf>
    <xf numFmtId="0" fontId="24" fillId="3" borderId="8" xfId="3" applyFont="1" applyFill="1" applyBorder="1" applyAlignment="1">
      <alignment horizontal="left"/>
    </xf>
    <xf numFmtId="0" fontId="24" fillId="2" borderId="8" xfId="3" applyFont="1" applyFill="1" applyBorder="1" applyAlignment="1">
      <alignment horizontal="left"/>
    </xf>
    <xf numFmtId="0" fontId="24" fillId="2" borderId="0" xfId="3" applyFont="1" applyFill="1" applyAlignment="1">
      <alignment horizontal="left"/>
    </xf>
    <xf numFmtId="0" fontId="24" fillId="0" borderId="8" xfId="3" applyFont="1" applyBorder="1" applyAlignment="1">
      <alignment horizontal="left"/>
    </xf>
    <xf numFmtId="167" fontId="21" fillId="0" borderId="8" xfId="0" applyNumberFormat="1" applyFont="1" applyBorder="1" applyAlignment="1">
      <alignment horizontal="right"/>
    </xf>
    <xf numFmtId="49" fontId="21" fillId="2" borderId="8" xfId="0" applyNumberFormat="1" applyFont="1" applyFill="1" applyBorder="1" applyAlignment="1">
      <alignment horizontal="left"/>
    </xf>
    <xf numFmtId="49" fontId="21" fillId="2" borderId="0" xfId="0" applyNumberFormat="1" applyFont="1" applyFill="1" applyAlignment="1">
      <alignment horizontal="left"/>
    </xf>
    <xf numFmtId="49" fontId="21" fillId="7" borderId="8" xfId="0" applyNumberFormat="1" applyFont="1" applyFill="1" applyBorder="1" applyAlignment="1">
      <alignment horizontal="left"/>
    </xf>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D5B5E1"/>
      <color rgb="FFC89D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10P4\10P4G\Lewin\HAMILTON\Program%20-%20VDC\Reference\VDC%20Tools\VDC%20Case%20Mix%20Rate%20Calculator%20FY2022%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sheetName val="List"/>
      <sheetName val="Reference"/>
    </sheetNames>
    <sheetDataSet>
      <sheetData sheetId="0">
        <row r="4">
          <cell r="B4">
            <v>44470</v>
          </cell>
        </row>
        <row r="5">
          <cell r="B5">
            <v>44834</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8"/>
  <sheetViews>
    <sheetView topLeftCell="A7" zoomScale="64" workbookViewId="0">
      <selection activeCell="C12" sqref="C12"/>
    </sheetView>
  </sheetViews>
  <sheetFormatPr defaultRowHeight="21" x14ac:dyDescent="0.35"/>
  <cols>
    <col min="1" max="1" width="52.5703125" style="15" bestFit="1" customWidth="1"/>
    <col min="2" max="2" width="24.140625" style="15" bestFit="1" customWidth="1"/>
    <col min="3" max="3" width="121.85546875" style="14" customWidth="1"/>
    <col min="4" max="16384" width="9.140625" style="15"/>
  </cols>
  <sheetData>
    <row r="1" spans="1:2" ht="21.75" thickBot="1" x14ac:dyDescent="0.4">
      <c r="A1" s="12" t="s">
        <v>2317</v>
      </c>
      <c r="B1" s="13"/>
    </row>
    <row r="2" spans="1:2" x14ac:dyDescent="0.35">
      <c r="A2" s="16" t="s">
        <v>0</v>
      </c>
      <c r="B2" s="17" t="s">
        <v>918</v>
      </c>
    </row>
    <row r="3" spans="1:2" x14ac:dyDescent="0.35">
      <c r="A3" s="18" t="s">
        <v>2</v>
      </c>
      <c r="B3" s="19" t="s">
        <v>2353</v>
      </c>
    </row>
    <row r="4" spans="1:2" x14ac:dyDescent="0.35">
      <c r="A4" s="20" t="s">
        <v>4</v>
      </c>
      <c r="B4" s="21" t="s">
        <v>5</v>
      </c>
    </row>
    <row r="5" spans="1:2" x14ac:dyDescent="0.35">
      <c r="A5" s="22" t="s">
        <v>6</v>
      </c>
      <c r="B5" s="23">
        <v>44470</v>
      </c>
    </row>
    <row r="6" spans="1:2" x14ac:dyDescent="0.35">
      <c r="A6" s="24" t="s">
        <v>7</v>
      </c>
      <c r="B6" s="25">
        <v>44834</v>
      </c>
    </row>
    <row r="7" spans="1:2" x14ac:dyDescent="0.35">
      <c r="A7" s="26" t="s">
        <v>8</v>
      </c>
      <c r="B7" s="27">
        <f>IF(AND(B5&gt;0,B6&gt;0),(B6-B5+1)/(365/12),"Enter Authorization Dates")</f>
        <v>12</v>
      </c>
    </row>
    <row r="8" spans="1:2" x14ac:dyDescent="0.35">
      <c r="A8" s="26" t="s">
        <v>9</v>
      </c>
      <c r="B8" s="28">
        <f>IF(AND(B5&gt;0,B6&gt;0),(((Reference!T4+1-DAY(Calculator!B5))/Reference!T4)*B9),"Enter Authorization Dates")</f>
        <v>2115.8469804597862</v>
      </c>
    </row>
    <row r="9" spans="1:2" x14ac:dyDescent="0.35">
      <c r="A9" s="26" t="s">
        <v>10</v>
      </c>
      <c r="B9" s="29">
        <f>IFERROR(INDEX(List!$I$13:$U$39,MATCH(Reference!$S$4,List!$Z$13:$Z$39,0),MATCH(Calculator!$B$4,List!$I$12:$U$12,0)),"Check the County")</f>
        <v>2115.8469804597862</v>
      </c>
    </row>
    <row r="10" spans="1:2" x14ac:dyDescent="0.35">
      <c r="A10" s="26" t="s">
        <v>11</v>
      </c>
      <c r="B10" s="29">
        <f>IFERROR(INDEX(List!$V$13:$V$39,MATCH(Reference!$S$4,List!$Z$13:$Z$39,0)),"Check the County")</f>
        <v>596.77735346301665</v>
      </c>
    </row>
    <row r="11" spans="1:2" x14ac:dyDescent="0.35">
      <c r="A11" s="26" t="s">
        <v>12</v>
      </c>
      <c r="B11" s="29">
        <f>B9+B10</f>
        <v>2712.6243339228031</v>
      </c>
    </row>
    <row r="12" spans="1:2" x14ac:dyDescent="0.35">
      <c r="A12" s="26"/>
      <c r="B12" s="29"/>
    </row>
    <row r="13" spans="1:2" x14ac:dyDescent="0.35">
      <c r="A13" s="26" t="s">
        <v>13</v>
      </c>
      <c r="B13" s="29">
        <f>IF(AND(B5&gt;0,B6&gt;0),B9*B7,"Enter Authorization Dates")</f>
        <v>25390.163765517435</v>
      </c>
    </row>
    <row r="14" spans="1:2" x14ac:dyDescent="0.35">
      <c r="A14" s="26"/>
      <c r="B14" s="29"/>
    </row>
    <row r="15" spans="1:2" x14ac:dyDescent="0.35">
      <c r="A15" s="26" t="s">
        <v>14</v>
      </c>
      <c r="B15" s="29">
        <f>IFERROR(INDEX(List!W14:W39,MATCH(Reference!S4,List!Z14:Z39,0)),"Check the County")</f>
        <v>840.9135435160689</v>
      </c>
    </row>
    <row r="16" spans="1:2" x14ac:dyDescent="0.35">
      <c r="A16" s="26" t="s">
        <v>15</v>
      </c>
      <c r="B16" s="29">
        <f>B15/2</f>
        <v>420.45677175803445</v>
      </c>
    </row>
    <row r="17" spans="1:3" x14ac:dyDescent="0.35">
      <c r="A17" s="26"/>
      <c r="B17" s="29"/>
    </row>
    <row r="18" spans="1:3" ht="42" x14ac:dyDescent="0.35">
      <c r="A18" s="30" t="s">
        <v>16</v>
      </c>
      <c r="B18" s="29">
        <f>IF(AND(B5&gt;0,B6&gt;0),B20+B15,"Enter Authorization Dates")</f>
        <v>33392.405550589705</v>
      </c>
    </row>
    <row r="19" spans="1:3" x14ac:dyDescent="0.35">
      <c r="A19" s="26"/>
      <c r="B19" s="31"/>
    </row>
    <row r="20" spans="1:3" ht="42.75" thickBot="1" x14ac:dyDescent="0.4">
      <c r="A20" s="32" t="s">
        <v>17</v>
      </c>
      <c r="B20" s="33">
        <f>IF(AND(B5&gt;0,B6&gt;0),B13+(Reference!V4*B10),"Enter Authorization Dates")</f>
        <v>32551.492007073633</v>
      </c>
    </row>
    <row r="21" spans="1:3" ht="63.75" thickBot="1" x14ac:dyDescent="0.4">
      <c r="C21" s="34" t="s">
        <v>2335</v>
      </c>
    </row>
    <row r="22" spans="1:3" x14ac:dyDescent="0.35">
      <c r="B22" s="35"/>
      <c r="C22" s="36" t="s">
        <v>2336</v>
      </c>
    </row>
    <row r="23" spans="1:3" ht="63" x14ac:dyDescent="0.35">
      <c r="C23" s="37" t="s">
        <v>2337</v>
      </c>
    </row>
    <row r="24" spans="1:3" ht="84" x14ac:dyDescent="0.35">
      <c r="C24" s="37" t="s">
        <v>2338</v>
      </c>
    </row>
    <row r="25" spans="1:3" ht="210" x14ac:dyDescent="0.35">
      <c r="B25" s="35"/>
      <c r="C25" s="37" t="s">
        <v>2339</v>
      </c>
    </row>
    <row r="26" spans="1:3" ht="105" x14ac:dyDescent="0.35">
      <c r="C26" s="38" t="s">
        <v>2340</v>
      </c>
    </row>
    <row r="27" spans="1:3" ht="84.75" thickBot="1" x14ac:dyDescent="0.4">
      <c r="C27" s="39" t="s">
        <v>2341</v>
      </c>
    </row>
    <row r="28" spans="1:3" x14ac:dyDescent="0.35">
      <c r="C28" s="40" t="s">
        <v>2318</v>
      </c>
    </row>
    <row r="29" spans="1:3" ht="42" x14ac:dyDescent="0.35">
      <c r="C29" s="41" t="s">
        <v>2319</v>
      </c>
    </row>
    <row r="30" spans="1:3" ht="63" x14ac:dyDescent="0.35">
      <c r="C30" s="41" t="s">
        <v>2320</v>
      </c>
    </row>
    <row r="31" spans="1:3" ht="84" x14ac:dyDescent="0.35">
      <c r="C31" s="41" t="s">
        <v>2321</v>
      </c>
    </row>
    <row r="32" spans="1:3" ht="42" x14ac:dyDescent="0.35">
      <c r="C32" s="41" t="s">
        <v>2322</v>
      </c>
    </row>
    <row r="33" spans="3:3" ht="147" x14ac:dyDescent="0.35">
      <c r="C33" s="41" t="s">
        <v>2323</v>
      </c>
    </row>
    <row r="34" spans="3:3" x14ac:dyDescent="0.35">
      <c r="C34" s="41" t="s">
        <v>2324</v>
      </c>
    </row>
    <row r="35" spans="3:3" ht="126" x14ac:dyDescent="0.35">
      <c r="C35" s="41" t="s">
        <v>2325</v>
      </c>
    </row>
    <row r="36" spans="3:3" x14ac:dyDescent="0.35">
      <c r="C36" s="41" t="s">
        <v>2326</v>
      </c>
    </row>
    <row r="37" spans="3:3" ht="84.75" thickBot="1" x14ac:dyDescent="0.4">
      <c r="C37" s="42" t="s">
        <v>2327</v>
      </c>
    </row>
    <row r="38" spans="3:3" x14ac:dyDescent="0.35">
      <c r="C38" s="36" t="s">
        <v>2342</v>
      </c>
    </row>
    <row r="39" spans="3:3" ht="42" x14ac:dyDescent="0.35">
      <c r="C39" s="41" t="s">
        <v>2343</v>
      </c>
    </row>
    <row r="40" spans="3:3" ht="126" x14ac:dyDescent="0.35">
      <c r="C40" s="43" t="s">
        <v>2344</v>
      </c>
    </row>
    <row r="41" spans="3:3" ht="42" x14ac:dyDescent="0.35">
      <c r="C41" s="41" t="s">
        <v>2345</v>
      </c>
    </row>
    <row r="42" spans="3:3" ht="63" x14ac:dyDescent="0.35">
      <c r="C42" s="41" t="s">
        <v>2346</v>
      </c>
    </row>
    <row r="43" spans="3:3" ht="42" x14ac:dyDescent="0.35">
      <c r="C43" s="41" t="s">
        <v>2347</v>
      </c>
    </row>
    <row r="44" spans="3:3" ht="63" x14ac:dyDescent="0.35">
      <c r="C44" s="41" t="s">
        <v>2348</v>
      </c>
    </row>
    <row r="45" spans="3:3" ht="63" x14ac:dyDescent="0.35">
      <c r="C45" s="43" t="s">
        <v>2349</v>
      </c>
    </row>
    <row r="46" spans="3:3" ht="42" x14ac:dyDescent="0.35">
      <c r="C46" s="41" t="s">
        <v>2350</v>
      </c>
    </row>
    <row r="47" spans="3:3" ht="63" x14ac:dyDescent="0.35">
      <c r="C47" s="41" t="s">
        <v>2351</v>
      </c>
    </row>
    <row r="48" spans="3:3" ht="63.75" thickBot="1" x14ac:dyDescent="0.4">
      <c r="C48" s="42" t="s">
        <v>2352</v>
      </c>
    </row>
  </sheetData>
  <dataValidations count="2">
    <dataValidation allowBlank="1" showInputMessage="1" showErrorMessage="1" prompt="Enter end date of SEOC in MM/DD/YYYY format." sqref="B6" xr:uid="{00000000-0002-0000-0000-000000000000}"/>
    <dataValidation allowBlank="1" showInputMessage="1" showErrorMessage="1" prompt="Enter start date of SEOC, or (if Veteran's first VDC SEOC) date first spending plan is signed in MM/DD/YYYY format." sqref="B5" xr:uid="{00000000-0002-0000-0000-000001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ype full name of state or select state from drop down menu" xr:uid="{00000000-0002-0000-0000-000002000000}">
          <x14:formula1>
            <xm:f>Reference!$C$26:$C$79</xm:f>
          </x14:formula1>
          <xm:sqref>B2</xm:sqref>
        </x14:dataValidation>
        <x14:dataValidation type="list" allowBlank="1" showInputMessage="1" showErrorMessage="1" prompt="Type full name of county or city, or select county or city from drop down menu" xr:uid="{00000000-0002-0000-0000-000003000000}">
          <x14:formula1>
            <xm:f>Reference!$D$26:$D$1956</xm:f>
          </x14:formula1>
          <xm:sqref>B3</xm:sqref>
        </x14:dataValidation>
        <x14:dataValidation type="list" allowBlank="1" showInputMessage="1" showErrorMessage="1" prompt="Type case mix level, or select case mix level from drop down menu" xr:uid="{00000000-0002-0000-0000-000004000000}">
          <x14:formula1>
            <xm:f>Reference!$E$26:$E$38</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9"/>
  <sheetViews>
    <sheetView tabSelected="1" zoomScale="75" zoomScaleNormal="100" workbookViewId="0">
      <pane xSplit="8" ySplit="13" topLeftCell="I14" activePane="bottomRight" state="frozen"/>
      <selection pane="topRight" activeCell="I1" sqref="I1"/>
      <selection pane="bottomLeft" activeCell="A14" sqref="A14"/>
      <selection pane="bottomRight" activeCell="J36" sqref="J36"/>
    </sheetView>
  </sheetViews>
  <sheetFormatPr defaultRowHeight="23.25" x14ac:dyDescent="0.35"/>
  <cols>
    <col min="1" max="2" width="9.140625" style="46"/>
    <col min="3" max="3" width="10.28515625" style="46" bestFit="1" customWidth="1"/>
    <col min="4" max="4" width="40.5703125" style="46" bestFit="1" customWidth="1"/>
    <col min="5" max="5" width="22.42578125" style="46" bestFit="1" customWidth="1"/>
    <col min="6" max="6" width="9.140625" style="46"/>
    <col min="7" max="7" width="7.28515625" style="46" bestFit="1" customWidth="1"/>
    <col min="8" max="20" width="11.140625" style="46" bestFit="1" customWidth="1"/>
    <col min="21" max="21" width="12.85546875" style="46" bestFit="1" customWidth="1"/>
    <col min="22" max="22" width="8.7109375" style="46" bestFit="1" customWidth="1"/>
    <col min="23" max="23" width="11" style="46" bestFit="1" customWidth="1"/>
    <col min="24" max="24" width="8.5703125" style="46" bestFit="1" customWidth="1"/>
    <col min="25" max="25" width="9.140625" style="46"/>
    <col min="26" max="32" width="0" style="46" hidden="1" customWidth="1"/>
    <col min="33" max="33" width="50.7109375" style="46" hidden="1" customWidth="1"/>
    <col min="34" max="34" width="0" style="46" hidden="1" customWidth="1"/>
    <col min="35" max="16384" width="9.140625" style="46"/>
  </cols>
  <sheetData>
    <row r="1" spans="1:34" x14ac:dyDescent="0.35">
      <c r="A1" s="44" t="s">
        <v>2328</v>
      </c>
      <c r="B1" s="45"/>
      <c r="C1" s="45"/>
      <c r="D1" s="45"/>
      <c r="E1" s="45"/>
      <c r="F1" s="45"/>
      <c r="G1" s="45"/>
      <c r="H1" s="45"/>
      <c r="I1" s="45"/>
      <c r="J1" s="45"/>
      <c r="K1" s="45"/>
      <c r="L1" s="45"/>
    </row>
    <row r="2" spans="1:34" x14ac:dyDescent="0.35">
      <c r="A2" s="46" t="s">
        <v>2329</v>
      </c>
    </row>
    <row r="3" spans="1:34" x14ac:dyDescent="0.35">
      <c r="A3" s="46" t="s">
        <v>2318</v>
      </c>
    </row>
    <row r="4" spans="1:34" x14ac:dyDescent="0.35">
      <c r="A4" s="47" t="s">
        <v>2330</v>
      </c>
    </row>
    <row r="5" spans="1:34" x14ac:dyDescent="0.35">
      <c r="A5" s="47" t="s">
        <v>2354</v>
      </c>
    </row>
    <row r="6" spans="1:34" x14ac:dyDescent="0.35">
      <c r="A6" s="47" t="s">
        <v>2331</v>
      </c>
    </row>
    <row r="7" spans="1:34" x14ac:dyDescent="0.35">
      <c r="A7" s="47" t="s">
        <v>2332</v>
      </c>
    </row>
    <row r="10" spans="1:34" ht="24" thickBot="1" x14ac:dyDescent="0.4">
      <c r="L10" s="48"/>
    </row>
    <row r="11" spans="1:34" ht="24" thickBot="1" x14ac:dyDescent="0.4">
      <c r="A11" s="49"/>
      <c r="B11" s="49"/>
      <c r="C11" s="50"/>
      <c r="D11" s="50"/>
      <c r="E11" s="51"/>
      <c r="F11" s="51"/>
      <c r="G11" s="51"/>
      <c r="H11" s="52"/>
      <c r="I11" s="53"/>
      <c r="J11" s="54"/>
      <c r="K11" s="54"/>
      <c r="L11" s="54"/>
      <c r="M11" s="54" t="s">
        <v>18</v>
      </c>
      <c r="N11" s="54"/>
      <c r="O11" s="54"/>
      <c r="P11" s="54"/>
      <c r="Q11" s="54"/>
      <c r="R11" s="54"/>
      <c r="S11" s="54"/>
      <c r="T11" s="54"/>
      <c r="U11" s="55"/>
      <c r="V11" s="49"/>
      <c r="W11" s="49"/>
      <c r="X11" s="49"/>
      <c r="Y11" s="49"/>
      <c r="Z11" s="49"/>
      <c r="AA11" s="56"/>
      <c r="AB11" s="56"/>
      <c r="AC11" s="49"/>
      <c r="AD11" s="49"/>
      <c r="AE11" s="57"/>
      <c r="AF11" s="57"/>
      <c r="AG11" s="57"/>
      <c r="AH11" s="57"/>
    </row>
    <row r="12" spans="1:34" ht="163.5" thickBot="1" x14ac:dyDescent="0.4">
      <c r="A12" s="58" t="s">
        <v>19</v>
      </c>
      <c r="B12" s="58" t="s">
        <v>20</v>
      </c>
      <c r="C12" s="58" t="s">
        <v>21</v>
      </c>
      <c r="D12" s="58" t="s">
        <v>22</v>
      </c>
      <c r="E12" s="59" t="s">
        <v>23</v>
      </c>
      <c r="F12" s="60" t="s">
        <v>0</v>
      </c>
      <c r="G12" s="58" t="s">
        <v>24</v>
      </c>
      <c r="H12" s="61" t="s">
        <v>25</v>
      </c>
      <c r="I12" s="62" t="s">
        <v>26</v>
      </c>
      <c r="J12" s="62" t="s">
        <v>27</v>
      </c>
      <c r="K12" s="62" t="s">
        <v>28</v>
      </c>
      <c r="L12" s="63" t="s">
        <v>29</v>
      </c>
      <c r="M12" s="62" t="s">
        <v>5</v>
      </c>
      <c r="N12" s="62" t="s">
        <v>30</v>
      </c>
      <c r="O12" s="62" t="s">
        <v>31</v>
      </c>
      <c r="P12" s="64" t="s">
        <v>32</v>
      </c>
      <c r="Q12" s="64" t="s">
        <v>33</v>
      </c>
      <c r="R12" s="64" t="s">
        <v>34</v>
      </c>
      <c r="S12" s="64" t="s">
        <v>35</v>
      </c>
      <c r="T12" s="65" t="s">
        <v>36</v>
      </c>
      <c r="U12" s="65" t="s">
        <v>37</v>
      </c>
      <c r="V12" s="58" t="s">
        <v>38</v>
      </c>
      <c r="W12" s="58" t="s">
        <v>39</v>
      </c>
      <c r="X12" s="58" t="s">
        <v>40</v>
      </c>
      <c r="Y12" s="66"/>
      <c r="Z12" s="49"/>
      <c r="AA12" s="56"/>
      <c r="AB12" s="56"/>
      <c r="AC12" s="49"/>
      <c r="AD12" s="49"/>
      <c r="AE12" s="67" t="s">
        <v>41</v>
      </c>
      <c r="AF12" s="67" t="s">
        <v>42</v>
      </c>
      <c r="AG12" s="67" t="s">
        <v>22</v>
      </c>
      <c r="AH12" s="67" t="s">
        <v>43</v>
      </c>
    </row>
    <row r="13" spans="1:34" ht="24" thickBot="1" x14ac:dyDescent="0.4">
      <c r="A13" s="68" t="s">
        <v>44</v>
      </c>
      <c r="B13" s="68"/>
      <c r="C13" s="58" t="s">
        <v>45</v>
      </c>
      <c r="D13" s="69" t="s">
        <v>44</v>
      </c>
      <c r="E13" s="70" t="s">
        <v>46</v>
      </c>
      <c r="F13" s="60"/>
      <c r="G13" s="58"/>
      <c r="H13" s="71">
        <v>1</v>
      </c>
      <c r="I13" s="72">
        <f>(Reference!B$16*List!$H13)+Reference!B$17</f>
        <v>1045.9637571139231</v>
      </c>
      <c r="J13" s="73">
        <f>(Reference!C$16*List!$H13)+Reference!C$17</f>
        <v>1560.376260911391</v>
      </c>
      <c r="K13" s="73">
        <f>(Reference!D$16*List!$H13)+Reference!D$17</f>
        <v>1869.1487723037953</v>
      </c>
      <c r="L13" s="73">
        <f>(Reference!E$16*List!$H13)+Reference!E$17</f>
        <v>2311.0559900253138</v>
      </c>
      <c r="M13" s="73">
        <f>(Reference!F$16*List!$H13)+Reference!F$17</f>
        <v>2407.9380533164531</v>
      </c>
      <c r="N13" s="73">
        <f>(Reference!G$16*List!$H13)+Reference!G$17</f>
        <v>2726.0862482531616</v>
      </c>
      <c r="O13" s="73">
        <f>(Reference!H$16*List!$H13)+Reference!H$17</f>
        <v>2829.8438128101238</v>
      </c>
      <c r="P13" s="73">
        <f>(Reference!I$16*List!$H13)+Reference!I$17</f>
        <v>2941.1019242025291</v>
      </c>
      <c r="Q13" s="73">
        <f>(Reference!J$16*List!$H13)+Reference!J$17</f>
        <v>3405.5107824303759</v>
      </c>
      <c r="R13" s="73">
        <f>(Reference!K$16*List!$H13)+Reference!K$17</f>
        <v>3513.6436659746796</v>
      </c>
      <c r="S13" s="73">
        <f>(Reference!L$16*List!$H13)+Reference!L$17</f>
        <v>3790.5388533164519</v>
      </c>
      <c r="T13" s="74">
        <f>(Reference!M$16*List!$H13)+Reference!M$17</f>
        <v>4528.09262546835</v>
      </c>
      <c r="U13" s="74">
        <f>(Reference!N$16*List!$H13)+Reference!N$17</f>
        <v>18268.469382430358</v>
      </c>
      <c r="V13" s="75">
        <f>(Reference!O$16*List!$H13)+Reference!O$17</f>
        <v>679.16201503797402</v>
      </c>
      <c r="W13" s="75">
        <f>(Reference!P$16*List!$H13)+Reference!P$17</f>
        <v>957.0010211898724</v>
      </c>
      <c r="X13" s="75">
        <f>(Reference!Q$16*List!$H13)+Reference!Q$17</f>
        <v>478.5005105949362</v>
      </c>
      <c r="Y13" s="76"/>
      <c r="Z13" s="49"/>
      <c r="AA13" s="56"/>
      <c r="AB13" s="56"/>
      <c r="AC13" s="49"/>
      <c r="AD13" s="49"/>
      <c r="AE13" s="46" t="str">
        <f t="shared" ref="AE13:AE39" si="0">IFERROR(INDEX($AH$12:$AH$39,MATCH($C13,$AF$12:$AF$39,0)),"")</f>
        <v/>
      </c>
      <c r="AF13" s="46">
        <v>99901</v>
      </c>
      <c r="AG13" s="46" t="s">
        <v>47</v>
      </c>
      <c r="AH13" s="77">
        <v>0.66070000000000007</v>
      </c>
    </row>
    <row r="14" spans="1:34" x14ac:dyDescent="0.35">
      <c r="A14" s="78" t="s">
        <v>919</v>
      </c>
      <c r="B14" s="79" t="s">
        <v>920</v>
      </c>
      <c r="C14" s="80">
        <v>99923</v>
      </c>
      <c r="D14" s="81" t="s">
        <v>81</v>
      </c>
      <c r="E14" s="82" t="s">
        <v>921</v>
      </c>
      <c r="F14" s="83" t="s">
        <v>918</v>
      </c>
      <c r="G14" s="84" t="s">
        <v>54</v>
      </c>
      <c r="H14" s="85">
        <v>0.84060000000000001</v>
      </c>
      <c r="I14" s="86">
        <f>(Reference!B$16*List!$H14)+Reference!B$17</f>
        <v>919.08479709923006</v>
      </c>
      <c r="J14" s="86">
        <f>(Reference!C$16*List!$H14)+Reference!C$17</f>
        <v>1371.0973151835519</v>
      </c>
      <c r="K14" s="86">
        <f>(Reference!D$16*List!$H14)+Reference!D$17</f>
        <v>1642.414671117519</v>
      </c>
      <c r="L14" s="86">
        <f>(Reference!E$16*List!$H14)+Reference!E$17</f>
        <v>2030.7170408448769</v>
      </c>
      <c r="M14" s="86">
        <f>(Reference!F$16*List!$H14)+Reference!F$17</f>
        <v>2115.8469804597862</v>
      </c>
      <c r="N14" s="86">
        <f>(Reference!G$16*List!$H14)+Reference!G$17</f>
        <v>2395.4027176468089</v>
      </c>
      <c r="O14" s="86">
        <f>(Reference!H$16*List!$H14)+Reference!H$17</f>
        <v>2486.5741368472923</v>
      </c>
      <c r="P14" s="86">
        <f>(Reference!I$16*List!$H14)+Reference!I$17</f>
        <v>2584.3362610502199</v>
      </c>
      <c r="Q14" s="86">
        <f>(Reference!J$16*List!$H14)+Reference!J$17</f>
        <v>2992.4107457849104</v>
      </c>
      <c r="R14" s="86">
        <f>(Reference!K$16*List!$H14)+Reference!K$17</f>
        <v>3087.4267429034862</v>
      </c>
      <c r="S14" s="86">
        <f>(Reference!L$16*List!$H14)+Reference!L$17</f>
        <v>3330.7336025770651</v>
      </c>
      <c r="T14" s="86">
        <f>(Reference!M$16*List!$H14)+Reference!M$17</f>
        <v>3978.8195944841127</v>
      </c>
      <c r="U14" s="86">
        <f>(Reference!N$16*List!$H14)+Reference!N$17</f>
        <v>16052.441933545655</v>
      </c>
      <c r="V14" s="87">
        <f>(Reference!O$16*List!$H14)+Reference!O$17</f>
        <v>596.77735346301665</v>
      </c>
      <c r="W14" s="87">
        <f>(Reference!P$16*List!$H14)+Reference!P$17</f>
        <v>840.9135435160689</v>
      </c>
      <c r="X14" s="87">
        <f>(Reference!Q$16*List!$H14)+Reference!Q$17</f>
        <v>420.45677175803445</v>
      </c>
      <c r="Y14" s="88"/>
      <c r="Z14" s="49" t="str">
        <f t="shared" ref="Z14:Z19" si="1">CONCATENATE(AA14, AB14, AC14)</f>
        <v>ALGER, Michigan</v>
      </c>
      <c r="AA14" s="89" t="s">
        <v>921</v>
      </c>
      <c r="AB14" s="82" t="s">
        <v>51</v>
      </c>
      <c r="AC14" s="90" t="s">
        <v>918</v>
      </c>
      <c r="AD14" s="91"/>
      <c r="AE14" s="46" t="str">
        <f t="shared" si="0"/>
        <v/>
      </c>
      <c r="AF14" s="46">
        <v>23230</v>
      </c>
      <c r="AH14" s="46">
        <v>0.85129999999999995</v>
      </c>
    </row>
    <row r="15" spans="1:34" x14ac:dyDescent="0.35">
      <c r="A15" s="78" t="s">
        <v>926</v>
      </c>
      <c r="B15" s="79" t="s">
        <v>927</v>
      </c>
      <c r="C15" s="92">
        <v>99923</v>
      </c>
      <c r="D15" s="81" t="s">
        <v>81</v>
      </c>
      <c r="E15" s="89" t="s">
        <v>928</v>
      </c>
      <c r="F15" s="83" t="s">
        <v>918</v>
      </c>
      <c r="G15" s="84" t="s">
        <v>54</v>
      </c>
      <c r="H15" s="85">
        <v>0.84060000000000001</v>
      </c>
      <c r="I15" s="86">
        <f>(Reference!B$16*List!$H15)+Reference!B$17</f>
        <v>919.08479709923006</v>
      </c>
      <c r="J15" s="86">
        <f>(Reference!C$16*List!$H15)+Reference!C$17</f>
        <v>1371.0973151835519</v>
      </c>
      <c r="K15" s="86">
        <f>(Reference!D$16*List!$H15)+Reference!D$17</f>
        <v>1642.414671117519</v>
      </c>
      <c r="L15" s="86">
        <f>(Reference!E$16*List!$H15)+Reference!E$17</f>
        <v>2030.7170408448769</v>
      </c>
      <c r="M15" s="86">
        <f>(Reference!F$16*List!$H15)+Reference!F$17</f>
        <v>2115.8469804597862</v>
      </c>
      <c r="N15" s="86">
        <f>(Reference!G$16*List!$H15)+Reference!G$17</f>
        <v>2395.4027176468089</v>
      </c>
      <c r="O15" s="86">
        <f>(Reference!H$16*List!$H15)+Reference!H$17</f>
        <v>2486.5741368472923</v>
      </c>
      <c r="P15" s="86">
        <f>(Reference!I$16*List!$H15)+Reference!I$17</f>
        <v>2584.3362610502199</v>
      </c>
      <c r="Q15" s="86">
        <f>(Reference!J$16*List!$H15)+Reference!J$17</f>
        <v>2992.4107457849104</v>
      </c>
      <c r="R15" s="86">
        <f>(Reference!K$16*List!$H15)+Reference!K$17</f>
        <v>3087.4267429034862</v>
      </c>
      <c r="S15" s="86">
        <f>(Reference!L$16*List!$H15)+Reference!L$17</f>
        <v>3330.7336025770651</v>
      </c>
      <c r="T15" s="86">
        <f>(Reference!M$16*List!$H15)+Reference!M$17</f>
        <v>3978.8195944841127</v>
      </c>
      <c r="U15" s="86">
        <f>(Reference!N$16*List!$H15)+Reference!N$17</f>
        <v>16052.441933545655</v>
      </c>
      <c r="V15" s="87">
        <f>(Reference!O$16*List!$H15)+Reference!O$17</f>
        <v>596.77735346301665</v>
      </c>
      <c r="W15" s="87">
        <f>(Reference!P$16*List!$H15)+Reference!P$17</f>
        <v>840.9135435160689</v>
      </c>
      <c r="X15" s="87">
        <f>(Reference!Q$16*List!$H15)+Reference!Q$17</f>
        <v>420.45677175803445</v>
      </c>
      <c r="Y15" s="88"/>
      <c r="Z15" s="49" t="str">
        <f t="shared" si="1"/>
        <v>BARAGA, Michigan</v>
      </c>
      <c r="AA15" s="89" t="s">
        <v>928</v>
      </c>
      <c r="AB15" s="82" t="s">
        <v>51</v>
      </c>
      <c r="AC15" s="90" t="s">
        <v>918</v>
      </c>
      <c r="AD15" s="91"/>
      <c r="AE15" s="46" t="str">
        <f t="shared" si="0"/>
        <v/>
      </c>
      <c r="AF15" s="46">
        <v>23280</v>
      </c>
      <c r="AH15" s="46">
        <v>0.85129999999999995</v>
      </c>
    </row>
    <row r="16" spans="1:34" x14ac:dyDescent="0.35">
      <c r="A16" s="78" t="s">
        <v>934</v>
      </c>
      <c r="B16" s="79" t="s">
        <v>935</v>
      </c>
      <c r="C16" s="80">
        <v>99923</v>
      </c>
      <c r="D16" s="81" t="s">
        <v>81</v>
      </c>
      <c r="E16" s="82" t="s">
        <v>936</v>
      </c>
      <c r="F16" s="83" t="s">
        <v>918</v>
      </c>
      <c r="G16" s="84" t="s">
        <v>54</v>
      </c>
      <c r="H16" s="85">
        <v>0.84060000000000001</v>
      </c>
      <c r="I16" s="86">
        <f>(Reference!B$16*List!$H16)+Reference!B$17</f>
        <v>919.08479709923006</v>
      </c>
      <c r="J16" s="86">
        <f>(Reference!C$16*List!$H16)+Reference!C$17</f>
        <v>1371.0973151835519</v>
      </c>
      <c r="K16" s="86">
        <f>(Reference!D$16*List!$H16)+Reference!D$17</f>
        <v>1642.414671117519</v>
      </c>
      <c r="L16" s="86">
        <f>(Reference!E$16*List!$H16)+Reference!E$17</f>
        <v>2030.7170408448769</v>
      </c>
      <c r="M16" s="86">
        <f>(Reference!F$16*List!$H16)+Reference!F$17</f>
        <v>2115.8469804597862</v>
      </c>
      <c r="N16" s="86">
        <f>(Reference!G$16*List!$H16)+Reference!G$17</f>
        <v>2395.4027176468089</v>
      </c>
      <c r="O16" s="86">
        <f>(Reference!H$16*List!$H16)+Reference!H$17</f>
        <v>2486.5741368472923</v>
      </c>
      <c r="P16" s="86">
        <f>(Reference!I$16*List!$H16)+Reference!I$17</f>
        <v>2584.3362610502199</v>
      </c>
      <c r="Q16" s="86">
        <f>(Reference!J$16*List!$H16)+Reference!J$17</f>
        <v>2992.4107457849104</v>
      </c>
      <c r="R16" s="86">
        <f>(Reference!K$16*List!$H16)+Reference!K$17</f>
        <v>3087.4267429034862</v>
      </c>
      <c r="S16" s="86">
        <f>(Reference!L$16*List!$H16)+Reference!L$17</f>
        <v>3330.7336025770651</v>
      </c>
      <c r="T16" s="86">
        <f>(Reference!M$16*List!$H16)+Reference!M$17</f>
        <v>3978.8195944841127</v>
      </c>
      <c r="U16" s="86">
        <f>(Reference!N$16*List!$H16)+Reference!N$17</f>
        <v>16052.441933545655</v>
      </c>
      <c r="V16" s="87">
        <f>(Reference!O$16*List!$H16)+Reference!O$17</f>
        <v>596.77735346301665</v>
      </c>
      <c r="W16" s="87">
        <f>(Reference!P$16*List!$H16)+Reference!P$17</f>
        <v>840.9135435160689</v>
      </c>
      <c r="X16" s="87">
        <f>(Reference!Q$16*List!$H16)+Reference!Q$17</f>
        <v>420.45677175803445</v>
      </c>
      <c r="Y16" s="88"/>
      <c r="Z16" s="49" t="str">
        <f t="shared" si="1"/>
        <v>CHIPPEWA, Michigan</v>
      </c>
      <c r="AA16" s="89" t="s">
        <v>936</v>
      </c>
      <c r="AB16" s="82" t="s">
        <v>51</v>
      </c>
      <c r="AC16" s="90" t="s">
        <v>918</v>
      </c>
      <c r="AD16" s="91"/>
      <c r="AE16" s="46" t="str">
        <f t="shared" si="0"/>
        <v/>
      </c>
      <c r="AF16" s="46">
        <v>23380</v>
      </c>
      <c r="AH16" s="46">
        <v>0.94340000000000002</v>
      </c>
    </row>
    <row r="17" spans="1:34" x14ac:dyDescent="0.35">
      <c r="A17" s="78" t="s">
        <v>938</v>
      </c>
      <c r="B17" s="79" t="s">
        <v>939</v>
      </c>
      <c r="C17" s="92">
        <v>99923</v>
      </c>
      <c r="D17" s="81" t="s">
        <v>81</v>
      </c>
      <c r="E17" s="89" t="s">
        <v>314</v>
      </c>
      <c r="F17" s="83" t="s">
        <v>918</v>
      </c>
      <c r="G17" s="84" t="s">
        <v>54</v>
      </c>
      <c r="H17" s="85">
        <v>0.84060000000000001</v>
      </c>
      <c r="I17" s="86">
        <f>(Reference!B$16*List!$H17)+Reference!B$17</f>
        <v>919.08479709923006</v>
      </c>
      <c r="J17" s="86">
        <f>(Reference!C$16*List!$H17)+Reference!C$17</f>
        <v>1371.0973151835519</v>
      </c>
      <c r="K17" s="86">
        <f>(Reference!D$16*List!$H17)+Reference!D$17</f>
        <v>1642.414671117519</v>
      </c>
      <c r="L17" s="86">
        <f>(Reference!E$16*List!$H17)+Reference!E$17</f>
        <v>2030.7170408448769</v>
      </c>
      <c r="M17" s="86">
        <f>(Reference!F$16*List!$H17)+Reference!F$17</f>
        <v>2115.8469804597862</v>
      </c>
      <c r="N17" s="86">
        <f>(Reference!G$16*List!$H17)+Reference!G$17</f>
        <v>2395.4027176468089</v>
      </c>
      <c r="O17" s="86">
        <f>(Reference!H$16*List!$H17)+Reference!H$17</f>
        <v>2486.5741368472923</v>
      </c>
      <c r="P17" s="86">
        <f>(Reference!I$16*List!$H17)+Reference!I$17</f>
        <v>2584.3362610502199</v>
      </c>
      <c r="Q17" s="86">
        <f>(Reference!J$16*List!$H17)+Reference!J$17</f>
        <v>2992.4107457849104</v>
      </c>
      <c r="R17" s="86">
        <f>(Reference!K$16*List!$H17)+Reference!K$17</f>
        <v>3087.4267429034862</v>
      </c>
      <c r="S17" s="86">
        <f>(Reference!L$16*List!$H17)+Reference!L$17</f>
        <v>3330.7336025770651</v>
      </c>
      <c r="T17" s="86">
        <f>(Reference!M$16*List!$H17)+Reference!M$17</f>
        <v>3978.8195944841127</v>
      </c>
      <c r="U17" s="86">
        <f>(Reference!N$16*List!$H17)+Reference!N$17</f>
        <v>16052.441933545655</v>
      </c>
      <c r="V17" s="87">
        <f>(Reference!O$16*List!$H17)+Reference!O$17</f>
        <v>596.77735346301665</v>
      </c>
      <c r="W17" s="87">
        <f>(Reference!P$16*List!$H17)+Reference!P$17</f>
        <v>840.9135435160689</v>
      </c>
      <c r="X17" s="87">
        <f>(Reference!Q$16*List!$H17)+Reference!Q$17</f>
        <v>420.45677175803445</v>
      </c>
      <c r="Y17" s="88"/>
      <c r="Z17" s="49" t="str">
        <f t="shared" si="1"/>
        <v>DELTA, Michigan</v>
      </c>
      <c r="AA17" s="89" t="s">
        <v>314</v>
      </c>
      <c r="AB17" s="82" t="s">
        <v>51</v>
      </c>
      <c r="AC17" s="90" t="s">
        <v>918</v>
      </c>
      <c r="AD17" s="91"/>
      <c r="AE17" s="46" t="str">
        <f t="shared" si="0"/>
        <v/>
      </c>
      <c r="AF17" s="46">
        <v>23420</v>
      </c>
      <c r="AH17" s="46">
        <v>0.85129999999999995</v>
      </c>
    </row>
    <row r="18" spans="1:34" x14ac:dyDescent="0.35">
      <c r="A18" s="78" t="s">
        <v>940</v>
      </c>
      <c r="B18" s="79" t="s">
        <v>941</v>
      </c>
      <c r="C18" s="92">
        <v>99923</v>
      </c>
      <c r="D18" s="81" t="s">
        <v>81</v>
      </c>
      <c r="E18" s="89" t="s">
        <v>676</v>
      </c>
      <c r="F18" s="83" t="s">
        <v>918</v>
      </c>
      <c r="G18" s="84" t="s">
        <v>54</v>
      </c>
      <c r="H18" s="85">
        <v>0.84060000000000001</v>
      </c>
      <c r="I18" s="86">
        <f>(Reference!B$16*List!$H18)+Reference!B$17</f>
        <v>919.08479709923006</v>
      </c>
      <c r="J18" s="86">
        <f>(Reference!C$16*List!$H18)+Reference!C$17</f>
        <v>1371.0973151835519</v>
      </c>
      <c r="K18" s="86">
        <f>(Reference!D$16*List!$H18)+Reference!D$17</f>
        <v>1642.414671117519</v>
      </c>
      <c r="L18" s="86">
        <f>(Reference!E$16*List!$H18)+Reference!E$17</f>
        <v>2030.7170408448769</v>
      </c>
      <c r="M18" s="86">
        <f>(Reference!F$16*List!$H18)+Reference!F$17</f>
        <v>2115.8469804597862</v>
      </c>
      <c r="N18" s="86">
        <f>(Reference!G$16*List!$H18)+Reference!G$17</f>
        <v>2395.4027176468089</v>
      </c>
      <c r="O18" s="86">
        <f>(Reference!H$16*List!$H18)+Reference!H$17</f>
        <v>2486.5741368472923</v>
      </c>
      <c r="P18" s="86">
        <f>(Reference!I$16*List!$H18)+Reference!I$17</f>
        <v>2584.3362610502199</v>
      </c>
      <c r="Q18" s="86">
        <f>(Reference!J$16*List!$H18)+Reference!J$17</f>
        <v>2992.4107457849104</v>
      </c>
      <c r="R18" s="86">
        <f>(Reference!K$16*List!$H18)+Reference!K$17</f>
        <v>3087.4267429034862</v>
      </c>
      <c r="S18" s="86">
        <f>(Reference!L$16*List!$H18)+Reference!L$17</f>
        <v>3330.7336025770651</v>
      </c>
      <c r="T18" s="86">
        <f>(Reference!M$16*List!$H18)+Reference!M$17</f>
        <v>3978.8195944841127</v>
      </c>
      <c r="U18" s="86">
        <f>(Reference!N$16*List!$H18)+Reference!N$17</f>
        <v>16052.441933545655</v>
      </c>
      <c r="V18" s="87">
        <f>(Reference!O$16*List!$H18)+Reference!O$17</f>
        <v>596.77735346301665</v>
      </c>
      <c r="W18" s="87">
        <f>(Reference!P$16*List!$H18)+Reference!P$17</f>
        <v>840.9135435160689</v>
      </c>
      <c r="X18" s="87">
        <f>(Reference!Q$16*List!$H18)+Reference!Q$17</f>
        <v>420.45677175803445</v>
      </c>
      <c r="Y18" s="88"/>
      <c r="Z18" s="49" t="str">
        <f t="shared" si="1"/>
        <v>DICKINSON, Michigan</v>
      </c>
      <c r="AA18" s="89" t="s">
        <v>676</v>
      </c>
      <c r="AB18" s="82" t="s">
        <v>51</v>
      </c>
      <c r="AC18" s="90" t="s">
        <v>918</v>
      </c>
      <c r="AD18" s="91"/>
      <c r="AE18" s="46" t="str">
        <f t="shared" si="0"/>
        <v/>
      </c>
      <c r="AF18" s="46">
        <v>23430</v>
      </c>
      <c r="AH18" s="46">
        <v>0.93899999999999995</v>
      </c>
    </row>
    <row r="19" spans="1:34" x14ac:dyDescent="0.35">
      <c r="A19" s="78" t="s">
        <v>945</v>
      </c>
      <c r="B19" s="79" t="s">
        <v>946</v>
      </c>
      <c r="C19" s="92">
        <v>99923</v>
      </c>
      <c r="D19" s="81" t="s">
        <v>81</v>
      </c>
      <c r="E19" s="89" t="s">
        <v>947</v>
      </c>
      <c r="F19" s="83" t="s">
        <v>918</v>
      </c>
      <c r="G19" s="84" t="s">
        <v>54</v>
      </c>
      <c r="H19" s="85">
        <v>0.84060000000000001</v>
      </c>
      <c r="I19" s="86">
        <f>(Reference!B$16*List!$H19)+Reference!B$17</f>
        <v>919.08479709923006</v>
      </c>
      <c r="J19" s="86">
        <f>(Reference!C$16*List!$H19)+Reference!C$17</f>
        <v>1371.0973151835519</v>
      </c>
      <c r="K19" s="86">
        <f>(Reference!D$16*List!$H19)+Reference!D$17</f>
        <v>1642.414671117519</v>
      </c>
      <c r="L19" s="86">
        <f>(Reference!E$16*List!$H19)+Reference!E$17</f>
        <v>2030.7170408448769</v>
      </c>
      <c r="M19" s="86">
        <f>(Reference!F$16*List!$H19)+Reference!F$17</f>
        <v>2115.8469804597862</v>
      </c>
      <c r="N19" s="86">
        <f>(Reference!G$16*List!$H19)+Reference!G$17</f>
        <v>2395.4027176468089</v>
      </c>
      <c r="O19" s="86">
        <f>(Reference!H$16*List!$H19)+Reference!H$17</f>
        <v>2486.5741368472923</v>
      </c>
      <c r="P19" s="86">
        <f>(Reference!I$16*List!$H19)+Reference!I$17</f>
        <v>2584.3362610502199</v>
      </c>
      <c r="Q19" s="86">
        <f>(Reference!J$16*List!$H19)+Reference!J$17</f>
        <v>2992.4107457849104</v>
      </c>
      <c r="R19" s="86">
        <f>(Reference!K$16*List!$H19)+Reference!K$17</f>
        <v>3087.4267429034862</v>
      </c>
      <c r="S19" s="86">
        <f>(Reference!L$16*List!$H19)+Reference!L$17</f>
        <v>3330.7336025770651</v>
      </c>
      <c r="T19" s="86">
        <f>(Reference!M$16*List!$H19)+Reference!M$17</f>
        <v>3978.8195944841127</v>
      </c>
      <c r="U19" s="86">
        <f>(Reference!N$16*List!$H19)+Reference!N$17</f>
        <v>16052.441933545655</v>
      </c>
      <c r="V19" s="87">
        <f>(Reference!O$16*List!$H19)+Reference!O$17</f>
        <v>596.77735346301665</v>
      </c>
      <c r="W19" s="87">
        <f>(Reference!P$16*List!$H19)+Reference!P$17</f>
        <v>840.9135435160689</v>
      </c>
      <c r="X19" s="87">
        <f>(Reference!Q$16*List!$H19)+Reference!Q$17</f>
        <v>420.45677175803445</v>
      </c>
      <c r="Y19" s="88"/>
      <c r="Z19" s="49" t="str">
        <f t="shared" si="1"/>
        <v>GOGEBIC, Michigan</v>
      </c>
      <c r="AA19" s="89" t="s">
        <v>947</v>
      </c>
      <c r="AB19" s="82" t="s">
        <v>51</v>
      </c>
      <c r="AC19" s="90" t="s">
        <v>918</v>
      </c>
      <c r="AD19" s="91"/>
      <c r="AE19" s="46" t="str">
        <f t="shared" si="0"/>
        <v/>
      </c>
      <c r="AF19" s="46">
        <v>23480</v>
      </c>
      <c r="AH19" s="46">
        <v>0.85129999999999995</v>
      </c>
    </row>
    <row r="20" spans="1:34" x14ac:dyDescent="0.35">
      <c r="A20" s="78" t="s">
        <v>951</v>
      </c>
      <c r="B20" s="79" t="s">
        <v>952</v>
      </c>
      <c r="C20" s="92">
        <v>99923</v>
      </c>
      <c r="D20" s="81" t="s">
        <v>81</v>
      </c>
      <c r="E20" s="89" t="s">
        <v>953</v>
      </c>
      <c r="F20" s="83" t="s">
        <v>918</v>
      </c>
      <c r="G20" s="84" t="s">
        <v>54</v>
      </c>
      <c r="H20" s="85">
        <v>0.84060000000000001</v>
      </c>
      <c r="I20" s="86">
        <f>(Reference!B$16*List!$H20)+Reference!B$17</f>
        <v>919.08479709923006</v>
      </c>
      <c r="J20" s="86">
        <f>(Reference!C$16*List!$H20)+Reference!C$17</f>
        <v>1371.0973151835519</v>
      </c>
      <c r="K20" s="86">
        <f>(Reference!D$16*List!$H20)+Reference!D$17</f>
        <v>1642.414671117519</v>
      </c>
      <c r="L20" s="86">
        <f>(Reference!E$16*List!$H20)+Reference!E$17</f>
        <v>2030.7170408448769</v>
      </c>
      <c r="M20" s="86">
        <f>(Reference!F$16*List!$H20)+Reference!F$17</f>
        <v>2115.8469804597862</v>
      </c>
      <c r="N20" s="86">
        <f>(Reference!G$16*List!$H20)+Reference!G$17</f>
        <v>2395.4027176468089</v>
      </c>
      <c r="O20" s="86">
        <f>(Reference!H$16*List!$H20)+Reference!H$17</f>
        <v>2486.5741368472923</v>
      </c>
      <c r="P20" s="86">
        <f>(Reference!I$16*List!$H20)+Reference!I$17</f>
        <v>2584.3362610502199</v>
      </c>
      <c r="Q20" s="86">
        <f>(Reference!J$16*List!$H20)+Reference!J$17</f>
        <v>2992.4107457849104</v>
      </c>
      <c r="R20" s="86">
        <f>(Reference!K$16*List!$H20)+Reference!K$17</f>
        <v>3087.4267429034862</v>
      </c>
      <c r="S20" s="86">
        <f>(Reference!L$16*List!$H20)+Reference!L$17</f>
        <v>3330.7336025770651</v>
      </c>
      <c r="T20" s="86">
        <f>(Reference!M$16*List!$H20)+Reference!M$17</f>
        <v>3978.8195944841127</v>
      </c>
      <c r="U20" s="86">
        <f>(Reference!N$16*List!$H20)+Reference!N$17</f>
        <v>16052.441933545655</v>
      </c>
      <c r="V20" s="87">
        <f>(Reference!O$16*List!$H20)+Reference!O$17</f>
        <v>596.77735346301665</v>
      </c>
      <c r="W20" s="87">
        <f>(Reference!P$16*List!$H20)+Reference!P$17</f>
        <v>840.9135435160689</v>
      </c>
      <c r="X20" s="87">
        <f>(Reference!Q$16*List!$H20)+Reference!Q$17</f>
        <v>420.45677175803445</v>
      </c>
      <c r="Y20" s="88"/>
      <c r="Z20" s="49" t="str">
        <f t="shared" ref="Z20:Z28" si="2">CONCATENATE(AA20, AB20, AC20)</f>
        <v>HOUGHTON, Michigan</v>
      </c>
      <c r="AA20" s="89" t="s">
        <v>953</v>
      </c>
      <c r="AB20" s="82" t="s">
        <v>51</v>
      </c>
      <c r="AC20" s="90" t="s">
        <v>918</v>
      </c>
      <c r="AD20" s="91"/>
      <c r="AE20" s="46" t="str">
        <f t="shared" si="0"/>
        <v/>
      </c>
      <c r="AF20" s="46">
        <v>23520</v>
      </c>
      <c r="AH20" s="46">
        <v>0.85129999999999995</v>
      </c>
    </row>
    <row r="21" spans="1:34" x14ac:dyDescent="0.35">
      <c r="A21" s="78" t="s">
        <v>958</v>
      </c>
      <c r="B21" s="79" t="s">
        <v>959</v>
      </c>
      <c r="C21" s="92">
        <v>99923</v>
      </c>
      <c r="D21" s="81" t="s">
        <v>81</v>
      </c>
      <c r="E21" s="89" t="s">
        <v>960</v>
      </c>
      <c r="F21" s="83" t="s">
        <v>918</v>
      </c>
      <c r="G21" s="84" t="s">
        <v>54</v>
      </c>
      <c r="H21" s="85">
        <v>0.84060000000000001</v>
      </c>
      <c r="I21" s="86">
        <f>(Reference!B$16*List!$H21)+Reference!B$17</f>
        <v>919.08479709923006</v>
      </c>
      <c r="J21" s="86">
        <f>(Reference!C$16*List!$H21)+Reference!C$17</f>
        <v>1371.0973151835519</v>
      </c>
      <c r="K21" s="86">
        <f>(Reference!D$16*List!$H21)+Reference!D$17</f>
        <v>1642.414671117519</v>
      </c>
      <c r="L21" s="86">
        <f>(Reference!E$16*List!$H21)+Reference!E$17</f>
        <v>2030.7170408448769</v>
      </c>
      <c r="M21" s="86">
        <f>(Reference!F$16*List!$H21)+Reference!F$17</f>
        <v>2115.8469804597862</v>
      </c>
      <c r="N21" s="86">
        <f>(Reference!G$16*List!$H21)+Reference!G$17</f>
        <v>2395.4027176468089</v>
      </c>
      <c r="O21" s="86">
        <f>(Reference!H$16*List!$H21)+Reference!H$17</f>
        <v>2486.5741368472923</v>
      </c>
      <c r="P21" s="86">
        <f>(Reference!I$16*List!$H21)+Reference!I$17</f>
        <v>2584.3362610502199</v>
      </c>
      <c r="Q21" s="86">
        <f>(Reference!J$16*List!$H21)+Reference!J$17</f>
        <v>2992.4107457849104</v>
      </c>
      <c r="R21" s="86">
        <f>(Reference!K$16*List!$H21)+Reference!K$17</f>
        <v>3087.4267429034862</v>
      </c>
      <c r="S21" s="86">
        <f>(Reference!L$16*List!$H21)+Reference!L$17</f>
        <v>3330.7336025770651</v>
      </c>
      <c r="T21" s="86">
        <f>(Reference!M$16*List!$H21)+Reference!M$17</f>
        <v>3978.8195944841127</v>
      </c>
      <c r="U21" s="86">
        <f>(Reference!N$16*List!$H21)+Reference!N$17</f>
        <v>16052.441933545655</v>
      </c>
      <c r="V21" s="87">
        <f>(Reference!O$16*List!$H21)+Reference!O$17</f>
        <v>596.77735346301665</v>
      </c>
      <c r="W21" s="87">
        <f>(Reference!P$16*List!$H21)+Reference!P$17</f>
        <v>840.9135435160689</v>
      </c>
      <c r="X21" s="87">
        <f>(Reference!Q$16*List!$H21)+Reference!Q$17</f>
        <v>420.45677175803445</v>
      </c>
      <c r="Y21" s="88"/>
      <c r="Z21" s="49" t="str">
        <f t="shared" si="2"/>
        <v>IRON, Michigan</v>
      </c>
      <c r="AA21" s="89" t="s">
        <v>960</v>
      </c>
      <c r="AB21" s="82" t="s">
        <v>51</v>
      </c>
      <c r="AC21" s="90" t="s">
        <v>918</v>
      </c>
      <c r="AD21" s="91"/>
      <c r="AE21" s="46" t="str">
        <f t="shared" si="0"/>
        <v/>
      </c>
      <c r="AF21" s="46">
        <v>23570</v>
      </c>
      <c r="AH21" s="46">
        <v>0.95940000000000003</v>
      </c>
    </row>
    <row r="22" spans="1:34" x14ac:dyDescent="0.35">
      <c r="A22" s="78" t="s">
        <v>964</v>
      </c>
      <c r="B22" s="79" t="s">
        <v>965</v>
      </c>
      <c r="C22" s="80">
        <v>99923</v>
      </c>
      <c r="D22" s="81" t="s">
        <v>81</v>
      </c>
      <c r="E22" s="82" t="s">
        <v>966</v>
      </c>
      <c r="F22" s="83" t="s">
        <v>918</v>
      </c>
      <c r="G22" s="84" t="s">
        <v>54</v>
      </c>
      <c r="H22" s="93">
        <v>0.84060000000000001</v>
      </c>
      <c r="I22" s="86">
        <f>(Reference!B$16*List!$H22)+Reference!B$17</f>
        <v>919.08479709923006</v>
      </c>
      <c r="J22" s="86">
        <f>(Reference!C$16*List!$H22)+Reference!C$17</f>
        <v>1371.0973151835519</v>
      </c>
      <c r="K22" s="86">
        <f>(Reference!D$16*List!$H22)+Reference!D$17</f>
        <v>1642.414671117519</v>
      </c>
      <c r="L22" s="86">
        <f>(Reference!E$16*List!$H22)+Reference!E$17</f>
        <v>2030.7170408448769</v>
      </c>
      <c r="M22" s="86">
        <f>(Reference!F$16*List!$H22)+Reference!F$17</f>
        <v>2115.8469804597862</v>
      </c>
      <c r="N22" s="86">
        <f>(Reference!G$16*List!$H22)+Reference!G$17</f>
        <v>2395.4027176468089</v>
      </c>
      <c r="O22" s="86">
        <f>(Reference!H$16*List!$H22)+Reference!H$17</f>
        <v>2486.5741368472923</v>
      </c>
      <c r="P22" s="86">
        <f>(Reference!I$16*List!$H22)+Reference!I$17</f>
        <v>2584.3362610502199</v>
      </c>
      <c r="Q22" s="86">
        <f>(Reference!J$16*List!$H22)+Reference!J$17</f>
        <v>2992.4107457849104</v>
      </c>
      <c r="R22" s="86">
        <f>(Reference!K$16*List!$H22)+Reference!K$17</f>
        <v>3087.4267429034862</v>
      </c>
      <c r="S22" s="86">
        <f>(Reference!L$16*List!$H22)+Reference!L$17</f>
        <v>3330.7336025770651</v>
      </c>
      <c r="T22" s="86">
        <f>(Reference!M$16*List!$H22)+Reference!M$17</f>
        <v>3978.8195944841127</v>
      </c>
      <c r="U22" s="86">
        <f>(Reference!N$16*List!$H22)+Reference!N$17</f>
        <v>16052.441933545655</v>
      </c>
      <c r="V22" s="87">
        <f>(Reference!O$16*List!$H22)+Reference!O$17</f>
        <v>596.77735346301665</v>
      </c>
      <c r="W22" s="87">
        <f>(Reference!P$16*List!$H22)+Reference!P$17</f>
        <v>840.9135435160689</v>
      </c>
      <c r="X22" s="87">
        <f>(Reference!Q$16*List!$H22)+Reference!Q$17</f>
        <v>420.45677175803445</v>
      </c>
      <c r="Y22" s="88"/>
      <c r="Z22" s="49" t="str">
        <f t="shared" si="2"/>
        <v>KEWEENAW, Michigan</v>
      </c>
      <c r="AA22" s="82" t="s">
        <v>966</v>
      </c>
      <c r="AB22" s="82" t="s">
        <v>51</v>
      </c>
      <c r="AC22" s="94" t="s">
        <v>918</v>
      </c>
      <c r="AD22" s="95"/>
      <c r="AE22" s="46" t="str">
        <f t="shared" si="0"/>
        <v/>
      </c>
      <c r="AF22" s="46">
        <v>23630</v>
      </c>
      <c r="AH22" s="46">
        <v>0.85129999999999995</v>
      </c>
    </row>
    <row r="23" spans="1:34" x14ac:dyDescent="0.35">
      <c r="A23" s="78" t="s">
        <v>970</v>
      </c>
      <c r="B23" s="79" t="s">
        <v>971</v>
      </c>
      <c r="C23" s="92">
        <v>99923</v>
      </c>
      <c r="D23" s="81" t="s">
        <v>81</v>
      </c>
      <c r="E23" s="89" t="s">
        <v>972</v>
      </c>
      <c r="F23" s="83" t="s">
        <v>918</v>
      </c>
      <c r="G23" s="84" t="s">
        <v>54</v>
      </c>
      <c r="H23" s="93">
        <v>0.84060000000000001</v>
      </c>
      <c r="I23" s="86">
        <f>(Reference!B$16*List!$H23)+Reference!B$17</f>
        <v>919.08479709923006</v>
      </c>
      <c r="J23" s="86">
        <f>(Reference!C$16*List!$H23)+Reference!C$17</f>
        <v>1371.0973151835519</v>
      </c>
      <c r="K23" s="86">
        <f>(Reference!D$16*List!$H23)+Reference!D$17</f>
        <v>1642.414671117519</v>
      </c>
      <c r="L23" s="86">
        <f>(Reference!E$16*List!$H23)+Reference!E$17</f>
        <v>2030.7170408448769</v>
      </c>
      <c r="M23" s="86">
        <f>(Reference!F$16*List!$H23)+Reference!F$17</f>
        <v>2115.8469804597862</v>
      </c>
      <c r="N23" s="86">
        <f>(Reference!G$16*List!$H23)+Reference!G$17</f>
        <v>2395.4027176468089</v>
      </c>
      <c r="O23" s="86">
        <f>(Reference!H$16*List!$H23)+Reference!H$17</f>
        <v>2486.5741368472923</v>
      </c>
      <c r="P23" s="86">
        <f>(Reference!I$16*List!$H23)+Reference!I$17</f>
        <v>2584.3362610502199</v>
      </c>
      <c r="Q23" s="86">
        <f>(Reference!J$16*List!$H23)+Reference!J$17</f>
        <v>2992.4107457849104</v>
      </c>
      <c r="R23" s="86">
        <f>(Reference!K$16*List!$H23)+Reference!K$17</f>
        <v>3087.4267429034862</v>
      </c>
      <c r="S23" s="86">
        <f>(Reference!L$16*List!$H23)+Reference!L$17</f>
        <v>3330.7336025770651</v>
      </c>
      <c r="T23" s="86">
        <f>(Reference!M$16*List!$H23)+Reference!M$17</f>
        <v>3978.8195944841127</v>
      </c>
      <c r="U23" s="86">
        <f>(Reference!N$16*List!$H23)+Reference!N$17</f>
        <v>16052.441933545655</v>
      </c>
      <c r="V23" s="87">
        <f>(Reference!O$16*List!$H23)+Reference!O$17</f>
        <v>596.77735346301665</v>
      </c>
      <c r="W23" s="87">
        <f>(Reference!P$16*List!$H23)+Reference!P$17</f>
        <v>840.9135435160689</v>
      </c>
      <c r="X23" s="87">
        <f>(Reference!Q$16*List!$H23)+Reference!Q$17</f>
        <v>420.45677175803445</v>
      </c>
      <c r="Y23" s="88"/>
      <c r="Z23" s="49" t="str">
        <f t="shared" si="2"/>
        <v>LUCE, Michigan</v>
      </c>
      <c r="AA23" s="82" t="s">
        <v>972</v>
      </c>
      <c r="AB23" s="82" t="s">
        <v>51</v>
      </c>
      <c r="AC23" s="94" t="s">
        <v>918</v>
      </c>
      <c r="AD23" s="95"/>
      <c r="AE23" s="46" t="str">
        <f t="shared" si="0"/>
        <v/>
      </c>
      <c r="AF23" s="46">
        <v>23690</v>
      </c>
      <c r="AH23" s="46">
        <v>0.92310000000000003</v>
      </c>
    </row>
    <row r="24" spans="1:34" x14ac:dyDescent="0.35">
      <c r="A24" s="78" t="s">
        <v>973</v>
      </c>
      <c r="B24" s="79" t="s">
        <v>974</v>
      </c>
      <c r="C24" s="80">
        <v>99923</v>
      </c>
      <c r="D24" s="81" t="s">
        <v>81</v>
      </c>
      <c r="E24" s="82" t="s">
        <v>975</v>
      </c>
      <c r="F24" s="83" t="s">
        <v>918</v>
      </c>
      <c r="G24" s="84" t="s">
        <v>54</v>
      </c>
      <c r="H24" s="85">
        <v>0.84060000000000001</v>
      </c>
      <c r="I24" s="86">
        <f>(Reference!B$16*List!$H24)+Reference!B$17</f>
        <v>919.08479709923006</v>
      </c>
      <c r="J24" s="86">
        <f>(Reference!C$16*List!$H24)+Reference!C$17</f>
        <v>1371.0973151835519</v>
      </c>
      <c r="K24" s="86">
        <f>(Reference!D$16*List!$H24)+Reference!D$17</f>
        <v>1642.414671117519</v>
      </c>
      <c r="L24" s="86">
        <f>(Reference!E$16*List!$H24)+Reference!E$17</f>
        <v>2030.7170408448769</v>
      </c>
      <c r="M24" s="86">
        <f>(Reference!F$16*List!$H24)+Reference!F$17</f>
        <v>2115.8469804597862</v>
      </c>
      <c r="N24" s="86">
        <f>(Reference!G$16*List!$H24)+Reference!G$17</f>
        <v>2395.4027176468089</v>
      </c>
      <c r="O24" s="86">
        <f>(Reference!H$16*List!$H24)+Reference!H$17</f>
        <v>2486.5741368472923</v>
      </c>
      <c r="P24" s="86">
        <f>(Reference!I$16*List!$H24)+Reference!I$17</f>
        <v>2584.3362610502199</v>
      </c>
      <c r="Q24" s="86">
        <f>(Reference!J$16*List!$H24)+Reference!J$17</f>
        <v>2992.4107457849104</v>
      </c>
      <c r="R24" s="86">
        <f>(Reference!K$16*List!$H24)+Reference!K$17</f>
        <v>3087.4267429034862</v>
      </c>
      <c r="S24" s="86">
        <f>(Reference!L$16*List!$H24)+Reference!L$17</f>
        <v>3330.7336025770651</v>
      </c>
      <c r="T24" s="86">
        <f>(Reference!M$16*List!$H24)+Reference!M$17</f>
        <v>3978.8195944841127</v>
      </c>
      <c r="U24" s="86">
        <f>(Reference!N$16*List!$H24)+Reference!N$17</f>
        <v>16052.441933545655</v>
      </c>
      <c r="V24" s="87">
        <f>(Reference!O$16*List!$H24)+Reference!O$17</f>
        <v>596.77735346301665</v>
      </c>
      <c r="W24" s="87">
        <f>(Reference!P$16*List!$H24)+Reference!P$17</f>
        <v>840.9135435160689</v>
      </c>
      <c r="X24" s="87">
        <f>(Reference!Q$16*List!$H24)+Reference!Q$17</f>
        <v>420.45677175803445</v>
      </c>
      <c r="Y24" s="88"/>
      <c r="Z24" s="49" t="str">
        <f t="shared" si="2"/>
        <v>MACKINAC, Michigan</v>
      </c>
      <c r="AA24" s="89" t="s">
        <v>975</v>
      </c>
      <c r="AB24" s="82" t="s">
        <v>51</v>
      </c>
      <c r="AC24" s="90" t="s">
        <v>918</v>
      </c>
      <c r="AD24" s="91"/>
      <c r="AE24" s="46" t="str">
        <f t="shared" si="0"/>
        <v/>
      </c>
      <c r="AF24" s="46">
        <v>23700</v>
      </c>
      <c r="AH24" s="46">
        <v>0.85129999999999995</v>
      </c>
    </row>
    <row r="25" spans="1:34" x14ac:dyDescent="0.35">
      <c r="A25" s="78" t="s">
        <v>978</v>
      </c>
      <c r="B25" s="79" t="s">
        <v>979</v>
      </c>
      <c r="C25" s="80">
        <v>99923</v>
      </c>
      <c r="D25" s="81" t="s">
        <v>81</v>
      </c>
      <c r="E25" s="82" t="s">
        <v>980</v>
      </c>
      <c r="F25" s="83" t="s">
        <v>918</v>
      </c>
      <c r="G25" s="84" t="s">
        <v>54</v>
      </c>
      <c r="H25" s="85">
        <v>0.84060000000000001</v>
      </c>
      <c r="I25" s="86">
        <f>(Reference!B$16*List!$H25)+Reference!B$17</f>
        <v>919.08479709923006</v>
      </c>
      <c r="J25" s="86">
        <f>(Reference!C$16*List!$H25)+Reference!C$17</f>
        <v>1371.0973151835519</v>
      </c>
      <c r="K25" s="86">
        <f>(Reference!D$16*List!$H25)+Reference!D$17</f>
        <v>1642.414671117519</v>
      </c>
      <c r="L25" s="86">
        <f>(Reference!E$16*List!$H25)+Reference!E$17</f>
        <v>2030.7170408448769</v>
      </c>
      <c r="M25" s="86">
        <f>(Reference!F$16*List!$H25)+Reference!F$17</f>
        <v>2115.8469804597862</v>
      </c>
      <c r="N25" s="86">
        <f>(Reference!G$16*List!$H25)+Reference!G$17</f>
        <v>2395.4027176468089</v>
      </c>
      <c r="O25" s="86">
        <f>(Reference!H$16*List!$H25)+Reference!H$17</f>
        <v>2486.5741368472923</v>
      </c>
      <c r="P25" s="86">
        <f>(Reference!I$16*List!$H25)+Reference!I$17</f>
        <v>2584.3362610502199</v>
      </c>
      <c r="Q25" s="86">
        <f>(Reference!J$16*List!$H25)+Reference!J$17</f>
        <v>2992.4107457849104</v>
      </c>
      <c r="R25" s="86">
        <f>(Reference!K$16*List!$H25)+Reference!K$17</f>
        <v>3087.4267429034862</v>
      </c>
      <c r="S25" s="86">
        <f>(Reference!L$16*List!$H25)+Reference!L$17</f>
        <v>3330.7336025770651</v>
      </c>
      <c r="T25" s="86">
        <f>(Reference!M$16*List!$H25)+Reference!M$17</f>
        <v>3978.8195944841127</v>
      </c>
      <c r="U25" s="86">
        <f>(Reference!N$16*List!$H25)+Reference!N$17</f>
        <v>16052.441933545655</v>
      </c>
      <c r="V25" s="87">
        <f>(Reference!O$16*List!$H25)+Reference!O$17</f>
        <v>596.77735346301665</v>
      </c>
      <c r="W25" s="87">
        <f>(Reference!P$16*List!$H25)+Reference!P$17</f>
        <v>840.9135435160689</v>
      </c>
      <c r="X25" s="87">
        <f>(Reference!Q$16*List!$H25)+Reference!Q$17</f>
        <v>420.45677175803445</v>
      </c>
      <c r="Y25" s="88"/>
      <c r="Z25" s="49" t="str">
        <f t="shared" si="2"/>
        <v>MARQUETTE, Michigan</v>
      </c>
      <c r="AA25" s="89" t="s">
        <v>980</v>
      </c>
      <c r="AB25" s="82" t="s">
        <v>51</v>
      </c>
      <c r="AC25" s="90" t="s">
        <v>918</v>
      </c>
      <c r="AD25" s="91"/>
      <c r="AE25" s="46" t="str">
        <f t="shared" si="0"/>
        <v/>
      </c>
      <c r="AF25" s="46">
        <v>23730</v>
      </c>
      <c r="AH25" s="46">
        <v>0.93899999999999995</v>
      </c>
    </row>
    <row r="26" spans="1:34" x14ac:dyDescent="0.35">
      <c r="A26" s="78" t="s">
        <v>982</v>
      </c>
      <c r="B26" s="79" t="s">
        <v>983</v>
      </c>
      <c r="C26" s="92">
        <v>99923</v>
      </c>
      <c r="D26" s="81" t="s">
        <v>81</v>
      </c>
      <c r="E26" s="89" t="s">
        <v>984</v>
      </c>
      <c r="F26" s="83" t="s">
        <v>918</v>
      </c>
      <c r="G26" s="84" t="s">
        <v>54</v>
      </c>
      <c r="H26" s="85">
        <v>0.84060000000000001</v>
      </c>
      <c r="I26" s="86">
        <f>(Reference!B$16*List!$H26)+Reference!B$17</f>
        <v>919.08479709923006</v>
      </c>
      <c r="J26" s="86">
        <f>(Reference!C$16*List!$H26)+Reference!C$17</f>
        <v>1371.0973151835519</v>
      </c>
      <c r="K26" s="86">
        <f>(Reference!D$16*List!$H26)+Reference!D$17</f>
        <v>1642.414671117519</v>
      </c>
      <c r="L26" s="86">
        <f>(Reference!E$16*List!$H26)+Reference!E$17</f>
        <v>2030.7170408448769</v>
      </c>
      <c r="M26" s="86">
        <f>(Reference!F$16*List!$H26)+Reference!F$17</f>
        <v>2115.8469804597862</v>
      </c>
      <c r="N26" s="86">
        <f>(Reference!G$16*List!$H26)+Reference!G$17</f>
        <v>2395.4027176468089</v>
      </c>
      <c r="O26" s="86">
        <f>(Reference!H$16*List!$H26)+Reference!H$17</f>
        <v>2486.5741368472923</v>
      </c>
      <c r="P26" s="86">
        <f>(Reference!I$16*List!$H26)+Reference!I$17</f>
        <v>2584.3362610502199</v>
      </c>
      <c r="Q26" s="86">
        <f>(Reference!J$16*List!$H26)+Reference!J$17</f>
        <v>2992.4107457849104</v>
      </c>
      <c r="R26" s="86">
        <f>(Reference!K$16*List!$H26)+Reference!K$17</f>
        <v>3087.4267429034862</v>
      </c>
      <c r="S26" s="86">
        <f>(Reference!L$16*List!$H26)+Reference!L$17</f>
        <v>3330.7336025770651</v>
      </c>
      <c r="T26" s="86">
        <f>(Reference!M$16*List!$H26)+Reference!M$17</f>
        <v>3978.8195944841127</v>
      </c>
      <c r="U26" s="86">
        <f>(Reference!N$16*List!$H26)+Reference!N$17</f>
        <v>16052.441933545655</v>
      </c>
      <c r="V26" s="87">
        <f>(Reference!O$16*List!$H26)+Reference!O$17</f>
        <v>596.77735346301665</v>
      </c>
      <c r="W26" s="87">
        <f>(Reference!P$16*List!$H26)+Reference!P$17</f>
        <v>840.9135435160689</v>
      </c>
      <c r="X26" s="87">
        <f>(Reference!Q$16*List!$H26)+Reference!Q$17</f>
        <v>420.45677175803445</v>
      </c>
      <c r="Y26" s="88"/>
      <c r="Z26" s="49" t="str">
        <f t="shared" si="2"/>
        <v>MENOMINEE, Michigan</v>
      </c>
      <c r="AA26" s="89" t="s">
        <v>984</v>
      </c>
      <c r="AB26" s="82" t="s">
        <v>51</v>
      </c>
      <c r="AC26" s="90" t="s">
        <v>918</v>
      </c>
      <c r="AD26" s="91"/>
      <c r="AE26" s="46" t="str">
        <f t="shared" si="0"/>
        <v/>
      </c>
      <c r="AF26" s="46">
        <v>23760</v>
      </c>
      <c r="AH26" s="46">
        <v>0.85129999999999995</v>
      </c>
    </row>
    <row r="27" spans="1:34" x14ac:dyDescent="0.35">
      <c r="A27" s="78" t="s">
        <v>994</v>
      </c>
      <c r="B27" s="79" t="s">
        <v>995</v>
      </c>
      <c r="C27" s="92">
        <v>99923</v>
      </c>
      <c r="D27" s="81" t="s">
        <v>81</v>
      </c>
      <c r="E27" s="89" t="s">
        <v>996</v>
      </c>
      <c r="F27" s="83" t="s">
        <v>918</v>
      </c>
      <c r="G27" s="84" t="s">
        <v>54</v>
      </c>
      <c r="H27" s="85">
        <v>0.84060000000000001</v>
      </c>
      <c r="I27" s="86">
        <f>(Reference!B$16*List!$H27)+Reference!B$17</f>
        <v>919.08479709923006</v>
      </c>
      <c r="J27" s="86">
        <f>(Reference!C$16*List!$H27)+Reference!C$17</f>
        <v>1371.0973151835519</v>
      </c>
      <c r="K27" s="86">
        <f>(Reference!D$16*List!$H27)+Reference!D$17</f>
        <v>1642.414671117519</v>
      </c>
      <c r="L27" s="86">
        <f>(Reference!E$16*List!$H27)+Reference!E$17</f>
        <v>2030.7170408448769</v>
      </c>
      <c r="M27" s="86">
        <f>(Reference!F$16*List!$H27)+Reference!F$17</f>
        <v>2115.8469804597862</v>
      </c>
      <c r="N27" s="86">
        <f>(Reference!G$16*List!$H27)+Reference!G$17</f>
        <v>2395.4027176468089</v>
      </c>
      <c r="O27" s="86">
        <f>(Reference!H$16*List!$H27)+Reference!H$17</f>
        <v>2486.5741368472923</v>
      </c>
      <c r="P27" s="86">
        <f>(Reference!I$16*List!$H27)+Reference!I$17</f>
        <v>2584.3362610502199</v>
      </c>
      <c r="Q27" s="86">
        <f>(Reference!J$16*List!$H27)+Reference!J$17</f>
        <v>2992.4107457849104</v>
      </c>
      <c r="R27" s="86">
        <f>(Reference!K$16*List!$H27)+Reference!K$17</f>
        <v>3087.4267429034862</v>
      </c>
      <c r="S27" s="86">
        <f>(Reference!L$16*List!$H27)+Reference!L$17</f>
        <v>3330.7336025770651</v>
      </c>
      <c r="T27" s="86">
        <f>(Reference!M$16*List!$H27)+Reference!M$17</f>
        <v>3978.8195944841127</v>
      </c>
      <c r="U27" s="86">
        <f>(Reference!N$16*List!$H27)+Reference!N$17</f>
        <v>16052.441933545655</v>
      </c>
      <c r="V27" s="87">
        <f>(Reference!O$16*List!$H27)+Reference!O$17</f>
        <v>596.77735346301665</v>
      </c>
      <c r="W27" s="87">
        <f>(Reference!P$16*List!$H27)+Reference!P$17</f>
        <v>840.9135435160689</v>
      </c>
      <c r="X27" s="87">
        <f>(Reference!Q$16*List!$H27)+Reference!Q$17</f>
        <v>420.45677175803445</v>
      </c>
      <c r="Y27" s="88"/>
      <c r="Z27" s="49" t="str">
        <f t="shared" si="2"/>
        <v>ONTONAGON, Michigan</v>
      </c>
      <c r="AA27" s="89" t="s">
        <v>996</v>
      </c>
      <c r="AB27" s="82" t="s">
        <v>51</v>
      </c>
      <c r="AC27" s="90" t="s">
        <v>918</v>
      </c>
      <c r="AD27" s="91"/>
      <c r="AE27" s="46" t="str">
        <f t="shared" si="0"/>
        <v/>
      </c>
      <c r="AF27" s="46">
        <v>24040</v>
      </c>
      <c r="AH27" s="46">
        <v>0.98140000000000005</v>
      </c>
    </row>
    <row r="28" spans="1:34" x14ac:dyDescent="0.35">
      <c r="A28" s="78" t="s">
        <v>1003</v>
      </c>
      <c r="B28" s="79" t="s">
        <v>1004</v>
      </c>
      <c r="C28" s="92">
        <v>99923</v>
      </c>
      <c r="D28" s="81" t="s">
        <v>81</v>
      </c>
      <c r="E28" s="89" t="s">
        <v>1005</v>
      </c>
      <c r="F28" s="83" t="s">
        <v>918</v>
      </c>
      <c r="G28" s="84" t="s">
        <v>54</v>
      </c>
      <c r="H28" s="85">
        <v>0.84060000000000001</v>
      </c>
      <c r="I28" s="86">
        <f>(Reference!B$16*List!$H28)+Reference!B$17</f>
        <v>919.08479709923006</v>
      </c>
      <c r="J28" s="86">
        <f>(Reference!C$16*List!$H28)+Reference!C$17</f>
        <v>1371.0973151835519</v>
      </c>
      <c r="K28" s="86">
        <f>(Reference!D$16*List!$H28)+Reference!D$17</f>
        <v>1642.414671117519</v>
      </c>
      <c r="L28" s="86">
        <f>(Reference!E$16*List!$H28)+Reference!E$17</f>
        <v>2030.7170408448769</v>
      </c>
      <c r="M28" s="86">
        <f>(Reference!F$16*List!$H28)+Reference!F$17</f>
        <v>2115.8469804597862</v>
      </c>
      <c r="N28" s="86">
        <f>(Reference!G$16*List!$H28)+Reference!G$17</f>
        <v>2395.4027176468089</v>
      </c>
      <c r="O28" s="86">
        <f>(Reference!H$16*List!$H28)+Reference!H$17</f>
        <v>2486.5741368472923</v>
      </c>
      <c r="P28" s="86">
        <f>(Reference!I$16*List!$H28)+Reference!I$17</f>
        <v>2584.3362610502199</v>
      </c>
      <c r="Q28" s="86">
        <f>(Reference!J$16*List!$H28)+Reference!J$17</f>
        <v>2992.4107457849104</v>
      </c>
      <c r="R28" s="86">
        <f>(Reference!K$16*List!$H28)+Reference!K$17</f>
        <v>3087.4267429034862</v>
      </c>
      <c r="S28" s="86">
        <f>(Reference!L$16*List!$H28)+Reference!L$17</f>
        <v>3330.7336025770651</v>
      </c>
      <c r="T28" s="86">
        <f>(Reference!M$16*List!$H28)+Reference!M$17</f>
        <v>3978.8195944841127</v>
      </c>
      <c r="U28" s="86">
        <f>(Reference!N$16*List!$H28)+Reference!N$17</f>
        <v>16052.441933545655</v>
      </c>
      <c r="V28" s="87">
        <f>(Reference!O$16*List!$H28)+Reference!O$17</f>
        <v>596.77735346301665</v>
      </c>
      <c r="W28" s="87">
        <f>(Reference!P$16*List!$H28)+Reference!P$17</f>
        <v>840.9135435160689</v>
      </c>
      <c r="X28" s="87">
        <f>(Reference!Q$16*List!$H28)+Reference!Q$17</f>
        <v>420.45677175803445</v>
      </c>
      <c r="Y28" s="88"/>
      <c r="Z28" s="49" t="str">
        <f t="shared" si="2"/>
        <v>SCHOOLCRAFT, Michigan</v>
      </c>
      <c r="AA28" s="89" t="s">
        <v>1005</v>
      </c>
      <c r="AB28" s="82" t="s">
        <v>51</v>
      </c>
      <c r="AC28" s="90" t="s">
        <v>918</v>
      </c>
      <c r="AD28" s="91"/>
      <c r="AE28" s="46" t="str">
        <f t="shared" si="0"/>
        <v/>
      </c>
      <c r="AF28" s="46">
        <v>24150</v>
      </c>
      <c r="AH28" s="46">
        <v>0.89710000000000001</v>
      </c>
    </row>
    <row r="29" spans="1:34" x14ac:dyDescent="0.35">
      <c r="A29" s="78" t="s">
        <v>1943</v>
      </c>
      <c r="B29" s="79" t="s">
        <v>1944</v>
      </c>
      <c r="C29" s="92">
        <v>99952</v>
      </c>
      <c r="D29" s="81" t="s">
        <v>121</v>
      </c>
      <c r="E29" s="89" t="s">
        <v>1412</v>
      </c>
      <c r="F29" s="83" t="s">
        <v>1942</v>
      </c>
      <c r="G29" s="84" t="s">
        <v>54</v>
      </c>
      <c r="H29" s="93">
        <v>0.90029999999999999</v>
      </c>
      <c r="I29" s="86">
        <f>(Reference!B$16*List!$H29)+Reference!B$17</f>
        <v>966.60470872330268</v>
      </c>
      <c r="J29" s="86">
        <f>(Reference!C$16*List!$H29)+Reference!C$17</f>
        <v>1441.9878613564001</v>
      </c>
      <c r="K29" s="86">
        <f>(Reference!D$16*List!$H29)+Reference!D$17</f>
        <v>1727.3332773961934</v>
      </c>
      <c r="L29" s="86">
        <f>(Reference!E$16*List!$H29)+Reference!E$17</f>
        <v>2135.7122432669103</v>
      </c>
      <c r="M29" s="86">
        <f>(Reference!F$16*List!$H29)+Reference!F$17</f>
        <v>2225.2436997166433</v>
      </c>
      <c r="N29" s="86">
        <f>(Reference!G$16*List!$H29)+Reference!G$17</f>
        <v>2519.2534502515718</v>
      </c>
      <c r="O29" s="86">
        <f>(Reference!H$16*List!$H29)+Reference!H$17</f>
        <v>2615.1387519977379</v>
      </c>
      <c r="P29" s="86">
        <f>(Reference!I$16*List!$H29)+Reference!I$17</f>
        <v>2717.9555213400117</v>
      </c>
      <c r="Q29" s="86">
        <f>(Reference!J$16*List!$H29)+Reference!J$17</f>
        <v>3147.1288899990532</v>
      </c>
      <c r="R29" s="86">
        <f>(Reference!K$16*List!$H29)+Reference!K$17</f>
        <v>3247.0575478429482</v>
      </c>
      <c r="S29" s="86">
        <f>(Reference!L$16*List!$H29)+Reference!L$17</f>
        <v>3502.944226599282</v>
      </c>
      <c r="T29" s="86">
        <f>(Reference!M$16*List!$H29)+Reference!M$17</f>
        <v>4184.538540216603</v>
      </c>
      <c r="U29" s="86">
        <f>(Reference!N$16*List!$H29)+Reference!N$17</f>
        <v>16882.409553987418</v>
      </c>
      <c r="V29" s="87">
        <f>(Reference!O$16*List!$H29)+Reference!O$17</f>
        <v>627.63283838161738</v>
      </c>
      <c r="W29" s="87">
        <f>(Reference!P$16*List!$H29)+Reference!P$17</f>
        <v>884.3917268104608</v>
      </c>
      <c r="X29" s="87">
        <f>(Reference!Q$16*List!$H29)+Reference!Q$17</f>
        <v>442.1958634052304</v>
      </c>
      <c r="Y29" s="88"/>
      <c r="Z29" s="49" t="str">
        <f t="shared" ref="Z29:Z35" si="3">CONCATENATE(AA29, AB29, AC29)</f>
        <v>ASHLAND, Wisconsin</v>
      </c>
      <c r="AA29" s="82" t="s">
        <v>1412</v>
      </c>
      <c r="AB29" s="82" t="s">
        <v>51</v>
      </c>
      <c r="AC29" s="94" t="s">
        <v>1942</v>
      </c>
      <c r="AD29" s="95"/>
      <c r="AE29" s="46" t="str">
        <f t="shared" si="0"/>
        <v/>
      </c>
      <c r="AF29" s="46">
        <v>52510</v>
      </c>
      <c r="AH29" s="46">
        <v>0.92510000000000003</v>
      </c>
    </row>
    <row r="30" spans="1:34" x14ac:dyDescent="0.35">
      <c r="A30" s="78" t="s">
        <v>1952</v>
      </c>
      <c r="B30" s="79" t="s">
        <v>1953</v>
      </c>
      <c r="C30" s="92">
        <v>99952</v>
      </c>
      <c r="D30" s="81" t="s">
        <v>121</v>
      </c>
      <c r="E30" s="89" t="s">
        <v>1554</v>
      </c>
      <c r="F30" s="83" t="s">
        <v>1942</v>
      </c>
      <c r="G30" s="84" t="s">
        <v>54</v>
      </c>
      <c r="H30" s="93">
        <v>0.90029999999999999</v>
      </c>
      <c r="I30" s="86">
        <f>(Reference!B$16*List!$H30)+Reference!B$17</f>
        <v>966.60470872330268</v>
      </c>
      <c r="J30" s="86">
        <f>(Reference!C$16*List!$H30)+Reference!C$17</f>
        <v>1441.9878613564001</v>
      </c>
      <c r="K30" s="86">
        <f>(Reference!D$16*List!$H30)+Reference!D$17</f>
        <v>1727.3332773961934</v>
      </c>
      <c r="L30" s="86">
        <f>(Reference!E$16*List!$H30)+Reference!E$17</f>
        <v>2135.7122432669103</v>
      </c>
      <c r="M30" s="86">
        <f>(Reference!F$16*List!$H30)+Reference!F$17</f>
        <v>2225.2436997166433</v>
      </c>
      <c r="N30" s="86">
        <f>(Reference!G$16*List!$H30)+Reference!G$17</f>
        <v>2519.2534502515718</v>
      </c>
      <c r="O30" s="86">
        <f>(Reference!H$16*List!$H30)+Reference!H$17</f>
        <v>2615.1387519977379</v>
      </c>
      <c r="P30" s="86">
        <f>(Reference!I$16*List!$H30)+Reference!I$17</f>
        <v>2717.9555213400117</v>
      </c>
      <c r="Q30" s="86">
        <f>(Reference!J$16*List!$H30)+Reference!J$17</f>
        <v>3147.1288899990532</v>
      </c>
      <c r="R30" s="86">
        <f>(Reference!K$16*List!$H30)+Reference!K$17</f>
        <v>3247.0575478429482</v>
      </c>
      <c r="S30" s="86">
        <f>(Reference!L$16*List!$H30)+Reference!L$17</f>
        <v>3502.944226599282</v>
      </c>
      <c r="T30" s="86">
        <f>(Reference!M$16*List!$H30)+Reference!M$17</f>
        <v>4184.538540216603</v>
      </c>
      <c r="U30" s="86">
        <f>(Reference!N$16*List!$H30)+Reference!N$17</f>
        <v>16882.409553987418</v>
      </c>
      <c r="V30" s="87">
        <f>(Reference!O$16*List!$H30)+Reference!O$17</f>
        <v>627.63283838161738</v>
      </c>
      <c r="W30" s="87">
        <f>(Reference!P$16*List!$H30)+Reference!P$17</f>
        <v>884.3917268104608</v>
      </c>
      <c r="X30" s="87">
        <f>(Reference!Q$16*List!$H30)+Reference!Q$17</f>
        <v>442.1958634052304</v>
      </c>
      <c r="Y30" s="88"/>
      <c r="Z30" s="49" t="str">
        <f t="shared" si="3"/>
        <v>FLORENCE, Wisconsin</v>
      </c>
      <c r="AA30" s="82" t="s">
        <v>1554</v>
      </c>
      <c r="AB30" s="82" t="s">
        <v>51</v>
      </c>
      <c r="AC30" s="94" t="s">
        <v>1942</v>
      </c>
      <c r="AD30" s="95"/>
      <c r="AE30" s="46" t="str">
        <f t="shared" si="0"/>
        <v/>
      </c>
      <c r="AF30" s="46">
        <v>52680</v>
      </c>
      <c r="AH30" s="46">
        <v>0.92510000000000003</v>
      </c>
    </row>
    <row r="31" spans="1:34" x14ac:dyDescent="0.35">
      <c r="A31" s="78" t="s">
        <v>1955</v>
      </c>
      <c r="B31" s="79" t="s">
        <v>1956</v>
      </c>
      <c r="C31" s="92">
        <v>99952</v>
      </c>
      <c r="D31" s="81" t="s">
        <v>121</v>
      </c>
      <c r="E31" s="89" t="s">
        <v>1518</v>
      </c>
      <c r="F31" s="83" t="s">
        <v>1942</v>
      </c>
      <c r="G31" s="84" t="s">
        <v>54</v>
      </c>
      <c r="H31" s="93">
        <v>0.90029999999999999</v>
      </c>
      <c r="I31" s="86">
        <f>(Reference!B$16*List!$H31)+Reference!B$17</f>
        <v>966.60470872330268</v>
      </c>
      <c r="J31" s="86">
        <f>(Reference!C$16*List!$H31)+Reference!C$17</f>
        <v>1441.9878613564001</v>
      </c>
      <c r="K31" s="86">
        <f>(Reference!D$16*List!$H31)+Reference!D$17</f>
        <v>1727.3332773961934</v>
      </c>
      <c r="L31" s="86">
        <f>(Reference!E$16*List!$H31)+Reference!E$17</f>
        <v>2135.7122432669103</v>
      </c>
      <c r="M31" s="86">
        <f>(Reference!F$16*List!$H31)+Reference!F$17</f>
        <v>2225.2436997166433</v>
      </c>
      <c r="N31" s="86">
        <f>(Reference!G$16*List!$H31)+Reference!G$17</f>
        <v>2519.2534502515718</v>
      </c>
      <c r="O31" s="86">
        <f>(Reference!H$16*List!$H31)+Reference!H$17</f>
        <v>2615.1387519977379</v>
      </c>
      <c r="P31" s="86">
        <f>(Reference!I$16*List!$H31)+Reference!I$17</f>
        <v>2717.9555213400117</v>
      </c>
      <c r="Q31" s="86">
        <f>(Reference!J$16*List!$H31)+Reference!J$17</f>
        <v>3147.1288899990532</v>
      </c>
      <c r="R31" s="86">
        <f>(Reference!K$16*List!$H31)+Reference!K$17</f>
        <v>3247.0575478429482</v>
      </c>
      <c r="S31" s="86">
        <f>(Reference!L$16*List!$H31)+Reference!L$17</f>
        <v>3502.944226599282</v>
      </c>
      <c r="T31" s="86">
        <f>(Reference!M$16*List!$H31)+Reference!M$17</f>
        <v>4184.538540216603</v>
      </c>
      <c r="U31" s="86">
        <f>(Reference!N$16*List!$H31)+Reference!N$17</f>
        <v>16882.409553987418</v>
      </c>
      <c r="V31" s="87">
        <f>(Reference!O$16*List!$H31)+Reference!O$17</f>
        <v>627.63283838161738</v>
      </c>
      <c r="W31" s="87">
        <f>(Reference!P$16*List!$H31)+Reference!P$17</f>
        <v>884.3917268104608</v>
      </c>
      <c r="X31" s="87">
        <f>(Reference!Q$16*List!$H31)+Reference!Q$17</f>
        <v>442.1958634052304</v>
      </c>
      <c r="Y31" s="88"/>
      <c r="Z31" s="49" t="str">
        <f t="shared" si="3"/>
        <v>FOREST, Wisconsin</v>
      </c>
      <c r="AA31" s="82" t="s">
        <v>1518</v>
      </c>
      <c r="AB31" s="82" t="s">
        <v>51</v>
      </c>
      <c r="AC31" s="94" t="s">
        <v>1942</v>
      </c>
      <c r="AD31" s="95"/>
      <c r="AE31" s="46" t="str">
        <f t="shared" si="0"/>
        <v/>
      </c>
      <c r="AF31" s="46">
        <v>52700</v>
      </c>
      <c r="AH31" s="46">
        <v>0.92510000000000003</v>
      </c>
    </row>
    <row r="32" spans="1:34" x14ac:dyDescent="0.35">
      <c r="A32" s="78" t="s">
        <v>1961</v>
      </c>
      <c r="B32" s="79" t="s">
        <v>1962</v>
      </c>
      <c r="C32" s="92">
        <v>99952</v>
      </c>
      <c r="D32" s="81" t="s">
        <v>121</v>
      </c>
      <c r="E32" s="89" t="s">
        <v>1963</v>
      </c>
      <c r="F32" s="83" t="s">
        <v>1942</v>
      </c>
      <c r="G32" s="84" t="s">
        <v>54</v>
      </c>
      <c r="H32" s="93">
        <v>0.90029999999999999</v>
      </c>
      <c r="I32" s="86">
        <f>(Reference!B$16*List!$H32)+Reference!B$17</f>
        <v>966.60470872330268</v>
      </c>
      <c r="J32" s="86">
        <f>(Reference!C$16*List!$H32)+Reference!C$17</f>
        <v>1441.9878613564001</v>
      </c>
      <c r="K32" s="86">
        <f>(Reference!D$16*List!$H32)+Reference!D$17</f>
        <v>1727.3332773961934</v>
      </c>
      <c r="L32" s="86">
        <f>(Reference!E$16*List!$H32)+Reference!E$17</f>
        <v>2135.7122432669103</v>
      </c>
      <c r="M32" s="86">
        <f>(Reference!F$16*List!$H32)+Reference!F$17</f>
        <v>2225.2436997166433</v>
      </c>
      <c r="N32" s="86">
        <f>(Reference!G$16*List!$H32)+Reference!G$17</f>
        <v>2519.2534502515718</v>
      </c>
      <c r="O32" s="86">
        <f>(Reference!H$16*List!$H32)+Reference!H$17</f>
        <v>2615.1387519977379</v>
      </c>
      <c r="P32" s="86">
        <f>(Reference!I$16*List!$H32)+Reference!I$17</f>
        <v>2717.9555213400117</v>
      </c>
      <c r="Q32" s="86">
        <f>(Reference!J$16*List!$H32)+Reference!J$17</f>
        <v>3147.1288899990532</v>
      </c>
      <c r="R32" s="86">
        <f>(Reference!K$16*List!$H32)+Reference!K$17</f>
        <v>3247.0575478429482</v>
      </c>
      <c r="S32" s="86">
        <f>(Reference!L$16*List!$H32)+Reference!L$17</f>
        <v>3502.944226599282</v>
      </c>
      <c r="T32" s="86">
        <f>(Reference!M$16*List!$H32)+Reference!M$17</f>
        <v>4184.538540216603</v>
      </c>
      <c r="U32" s="86">
        <f>(Reference!N$16*List!$H32)+Reference!N$17</f>
        <v>16882.409553987418</v>
      </c>
      <c r="V32" s="87">
        <f>(Reference!O$16*List!$H32)+Reference!O$17</f>
        <v>627.63283838161738</v>
      </c>
      <c r="W32" s="87">
        <f>(Reference!P$16*List!$H32)+Reference!P$17</f>
        <v>884.3917268104608</v>
      </c>
      <c r="X32" s="87">
        <f>(Reference!Q$16*List!$H32)+Reference!Q$17</f>
        <v>442.1958634052304</v>
      </c>
      <c r="Y32" s="88"/>
      <c r="Z32" s="49" t="str">
        <f t="shared" si="3"/>
        <v>LANGLADE, Wisconsin</v>
      </c>
      <c r="AA32" s="82" t="s">
        <v>1963</v>
      </c>
      <c r="AB32" s="82" t="s">
        <v>51</v>
      </c>
      <c r="AC32" s="94" t="s">
        <v>1942</v>
      </c>
      <c r="AD32" s="95"/>
      <c r="AE32" s="46" t="str">
        <f t="shared" si="0"/>
        <v/>
      </c>
      <c r="AF32" s="46">
        <v>53120</v>
      </c>
      <c r="AH32" s="46">
        <v>0.95699999999999996</v>
      </c>
    </row>
    <row r="33" spans="1:34" x14ac:dyDescent="0.35">
      <c r="A33" s="78" t="s">
        <v>1964</v>
      </c>
      <c r="B33" s="79" t="s">
        <v>1965</v>
      </c>
      <c r="C33" s="92">
        <v>48140</v>
      </c>
      <c r="D33" s="81" t="s">
        <v>457</v>
      </c>
      <c r="E33" s="89" t="s">
        <v>214</v>
      </c>
      <c r="F33" s="83" t="s">
        <v>1942</v>
      </c>
      <c r="G33" s="84" t="s">
        <v>50</v>
      </c>
      <c r="H33" s="85">
        <v>0.89380000000000004</v>
      </c>
      <c r="I33" s="86">
        <f>(Reference!B$16*List!$H33)+Reference!B$17</f>
        <v>961.43084899873861</v>
      </c>
      <c r="J33" s="86">
        <f>(Reference!C$16*List!$H33)+Reference!C$17</f>
        <v>1434.2694601818021</v>
      </c>
      <c r="K33" s="86">
        <f>(Reference!D$16*List!$H33)+Reference!D$17</f>
        <v>1718.0875329939927</v>
      </c>
      <c r="L33" s="86">
        <f>(Reference!E$16*List!$H33)+Reference!E$17</f>
        <v>2124.2806048122497</v>
      </c>
      <c r="M33" s="86">
        <f>(Reference!F$16*List!$H33)+Reference!F$17</f>
        <v>2213.3328341359133</v>
      </c>
      <c r="N33" s="86">
        <f>(Reference!G$16*List!$H33)+Reference!G$17</f>
        <v>2505.7688646245879</v>
      </c>
      <c r="O33" s="86">
        <f>(Reference!H$16*List!$H33)+Reference!H$17</f>
        <v>2601.140929577673</v>
      </c>
      <c r="P33" s="86">
        <f>(Reference!I$16*List!$H33)+Reference!I$17</f>
        <v>2703.4073606719444</v>
      </c>
      <c r="Q33" s="86">
        <f>(Reference!J$16*List!$H33)+Reference!J$17</f>
        <v>3130.2835309137608</v>
      </c>
      <c r="R33" s="86">
        <f>(Reference!K$16*List!$H33)+Reference!K$17</f>
        <v>3229.6773094492046</v>
      </c>
      <c r="S33" s="86">
        <f>(Reference!L$16*List!$H33)+Reference!L$17</f>
        <v>3484.1943261613524</v>
      </c>
      <c r="T33" s="86">
        <f>(Reference!M$16*List!$H33)+Reference!M$17</f>
        <v>4162.1403300447237</v>
      </c>
      <c r="U33" s="86">
        <f>(Reference!N$16*List!$H33)+Reference!N$17</f>
        <v>16792.044570187227</v>
      </c>
      <c r="V33" s="87">
        <f>(Reference!O$16*List!$H33)+Reference!O$17</f>
        <v>624.27336347423204</v>
      </c>
      <c r="W33" s="87">
        <f>(Reference!P$16*List!$H33)+Reference!P$17</f>
        <v>879.65792125914504</v>
      </c>
      <c r="X33" s="87">
        <f>(Reference!Q$16*List!$H33)+Reference!Q$17</f>
        <v>439.82896062957252</v>
      </c>
      <c r="Y33" s="88"/>
      <c r="Z33" s="49" t="str">
        <f t="shared" si="3"/>
        <v>LINCOLN, Wisconsin</v>
      </c>
      <c r="AA33" s="89" t="s">
        <v>214</v>
      </c>
      <c r="AB33" s="82" t="s">
        <v>51</v>
      </c>
      <c r="AC33" s="90" t="s">
        <v>1942</v>
      </c>
      <c r="AD33" s="91"/>
      <c r="AE33" s="46" t="str">
        <f t="shared" si="0"/>
        <v/>
      </c>
      <c r="AF33" s="46">
        <v>53130</v>
      </c>
      <c r="AH33" s="46">
        <v>0.94830000000000003</v>
      </c>
    </row>
    <row r="34" spans="1:34" x14ac:dyDescent="0.35">
      <c r="A34" s="78" t="s">
        <v>1966</v>
      </c>
      <c r="B34" s="79" t="s">
        <v>1967</v>
      </c>
      <c r="C34" s="92">
        <v>99952</v>
      </c>
      <c r="D34" s="81" t="s">
        <v>121</v>
      </c>
      <c r="E34" s="89" t="s">
        <v>1968</v>
      </c>
      <c r="F34" s="83" t="s">
        <v>1942</v>
      </c>
      <c r="G34" s="84" t="s">
        <v>54</v>
      </c>
      <c r="H34" s="85">
        <v>0.90029999999999999</v>
      </c>
      <c r="I34" s="86">
        <f>(Reference!B$16*List!$H34)+Reference!B$17</f>
        <v>966.60470872330268</v>
      </c>
      <c r="J34" s="86">
        <f>(Reference!C$16*List!$H34)+Reference!C$17</f>
        <v>1441.9878613564001</v>
      </c>
      <c r="K34" s="86">
        <f>(Reference!D$16*List!$H34)+Reference!D$17</f>
        <v>1727.3332773961934</v>
      </c>
      <c r="L34" s="86">
        <f>(Reference!E$16*List!$H34)+Reference!E$17</f>
        <v>2135.7122432669103</v>
      </c>
      <c r="M34" s="86">
        <f>(Reference!F$16*List!$H34)+Reference!F$17</f>
        <v>2225.2436997166433</v>
      </c>
      <c r="N34" s="86">
        <f>(Reference!G$16*List!$H34)+Reference!G$17</f>
        <v>2519.2534502515718</v>
      </c>
      <c r="O34" s="86">
        <f>(Reference!H$16*List!$H34)+Reference!H$17</f>
        <v>2615.1387519977379</v>
      </c>
      <c r="P34" s="86">
        <f>(Reference!I$16*List!$H34)+Reference!I$17</f>
        <v>2717.9555213400117</v>
      </c>
      <c r="Q34" s="86">
        <f>(Reference!J$16*List!$H34)+Reference!J$17</f>
        <v>3147.1288899990532</v>
      </c>
      <c r="R34" s="86">
        <f>(Reference!K$16*List!$H34)+Reference!K$17</f>
        <v>3247.0575478429482</v>
      </c>
      <c r="S34" s="86">
        <f>(Reference!L$16*List!$H34)+Reference!L$17</f>
        <v>3502.944226599282</v>
      </c>
      <c r="T34" s="86">
        <f>(Reference!M$16*List!$H34)+Reference!M$17</f>
        <v>4184.538540216603</v>
      </c>
      <c r="U34" s="86">
        <f>(Reference!N$16*List!$H34)+Reference!N$17</f>
        <v>16882.409553987418</v>
      </c>
      <c r="V34" s="87">
        <f>(Reference!O$16*List!$H34)+Reference!O$17</f>
        <v>627.63283838161738</v>
      </c>
      <c r="W34" s="87">
        <f>(Reference!P$16*List!$H34)+Reference!P$17</f>
        <v>884.3917268104608</v>
      </c>
      <c r="X34" s="87">
        <f>(Reference!Q$16*List!$H34)+Reference!Q$17</f>
        <v>442.1958634052304</v>
      </c>
      <c r="Y34" s="88"/>
      <c r="Z34" s="49" t="str">
        <f t="shared" si="3"/>
        <v>MANITOWOC, Wisconsin</v>
      </c>
      <c r="AA34" s="89" t="s">
        <v>1968</v>
      </c>
      <c r="AB34" s="82" t="s">
        <v>51</v>
      </c>
      <c r="AC34" s="90" t="s">
        <v>1942</v>
      </c>
      <c r="AD34" s="91"/>
      <c r="AE34" s="46" t="str">
        <f t="shared" si="0"/>
        <v/>
      </c>
      <c r="AF34" s="46">
        <v>53140</v>
      </c>
      <c r="AH34" s="46">
        <v>0.94830000000000003</v>
      </c>
    </row>
    <row r="35" spans="1:34" x14ac:dyDescent="0.35">
      <c r="A35" s="78" t="s">
        <v>1970</v>
      </c>
      <c r="B35" s="79" t="s">
        <v>1971</v>
      </c>
      <c r="C35" s="92">
        <v>99952</v>
      </c>
      <c r="D35" s="81" t="s">
        <v>121</v>
      </c>
      <c r="E35" s="89" t="s">
        <v>1972</v>
      </c>
      <c r="F35" s="83" t="s">
        <v>1942</v>
      </c>
      <c r="G35" s="84" t="s">
        <v>54</v>
      </c>
      <c r="H35" s="93">
        <v>0.90029999999999999</v>
      </c>
      <c r="I35" s="86">
        <f>(Reference!B$16*List!$H35)+Reference!B$17</f>
        <v>966.60470872330268</v>
      </c>
      <c r="J35" s="86">
        <f>(Reference!C$16*List!$H35)+Reference!C$17</f>
        <v>1441.9878613564001</v>
      </c>
      <c r="K35" s="86">
        <f>(Reference!D$16*List!$H35)+Reference!D$17</f>
        <v>1727.3332773961934</v>
      </c>
      <c r="L35" s="86">
        <f>(Reference!E$16*List!$H35)+Reference!E$17</f>
        <v>2135.7122432669103</v>
      </c>
      <c r="M35" s="86">
        <f>(Reference!F$16*List!$H35)+Reference!F$17</f>
        <v>2225.2436997166433</v>
      </c>
      <c r="N35" s="86">
        <f>(Reference!G$16*List!$H35)+Reference!G$17</f>
        <v>2519.2534502515718</v>
      </c>
      <c r="O35" s="86">
        <f>(Reference!H$16*List!$H35)+Reference!H$17</f>
        <v>2615.1387519977379</v>
      </c>
      <c r="P35" s="86">
        <f>(Reference!I$16*List!$H35)+Reference!I$17</f>
        <v>2717.9555213400117</v>
      </c>
      <c r="Q35" s="86">
        <f>(Reference!J$16*List!$H35)+Reference!J$17</f>
        <v>3147.1288899990532</v>
      </c>
      <c r="R35" s="86">
        <f>(Reference!K$16*List!$H35)+Reference!K$17</f>
        <v>3247.0575478429482</v>
      </c>
      <c r="S35" s="86">
        <f>(Reference!L$16*List!$H35)+Reference!L$17</f>
        <v>3502.944226599282</v>
      </c>
      <c r="T35" s="86">
        <f>(Reference!M$16*List!$H35)+Reference!M$17</f>
        <v>4184.538540216603</v>
      </c>
      <c r="U35" s="86">
        <f>(Reference!N$16*List!$H35)+Reference!N$17</f>
        <v>16882.409553987418</v>
      </c>
      <c r="V35" s="87">
        <f>(Reference!O$16*List!$H35)+Reference!O$17</f>
        <v>627.63283838161738</v>
      </c>
      <c r="W35" s="87">
        <f>(Reference!P$16*List!$H35)+Reference!P$17</f>
        <v>884.3917268104608</v>
      </c>
      <c r="X35" s="87">
        <f>(Reference!Q$16*List!$H35)+Reference!Q$17</f>
        <v>442.1958634052304</v>
      </c>
      <c r="Y35" s="88"/>
      <c r="Z35" s="49" t="str">
        <f t="shared" si="3"/>
        <v>MARINETTE, Wisconsin</v>
      </c>
      <c r="AA35" s="82" t="s">
        <v>1972</v>
      </c>
      <c r="AB35" s="82" t="s">
        <v>51</v>
      </c>
      <c r="AC35" s="94" t="s">
        <v>1942</v>
      </c>
      <c r="AD35" s="95"/>
      <c r="AE35" s="46" t="str">
        <f t="shared" si="0"/>
        <v/>
      </c>
      <c r="AF35" s="46">
        <v>53160</v>
      </c>
      <c r="AH35" s="46">
        <v>0.94830000000000003</v>
      </c>
    </row>
    <row r="36" spans="1:34" x14ac:dyDescent="0.35">
      <c r="A36" s="78" t="s">
        <v>1975</v>
      </c>
      <c r="B36" s="79" t="s">
        <v>1976</v>
      </c>
      <c r="C36" s="80">
        <v>24580</v>
      </c>
      <c r="D36" s="81" t="s">
        <v>256</v>
      </c>
      <c r="E36" s="82" t="s">
        <v>1977</v>
      </c>
      <c r="F36" s="96" t="s">
        <v>1942</v>
      </c>
      <c r="G36" s="84" t="s">
        <v>50</v>
      </c>
      <c r="H36" s="85">
        <v>0.92960000000000009</v>
      </c>
      <c r="I36" s="86">
        <f>(Reference!B$16*List!$H36)+Reference!B$17</f>
        <v>989.92687640479903</v>
      </c>
      <c r="J36" s="86">
        <f>(Reference!C$16*List!$H36)+Reference!C$17</f>
        <v>1476.7800389588197</v>
      </c>
      <c r="K36" s="86">
        <f>(Reference!D$16*List!$H36)+Reference!D$17</f>
        <v>1769.010248316883</v>
      </c>
      <c r="L36" s="86">
        <f>(Reference!E$16*List!$H36)+Reference!E$17</f>
        <v>2187.2425519933017</v>
      </c>
      <c r="M36" s="86">
        <f>(Reference!F$16*List!$H36)+Reference!F$17</f>
        <v>2278.9342168728563</v>
      </c>
      <c r="N36" s="86">
        <f>(Reference!G$16*List!$H36)+Reference!G$17</f>
        <v>2580.0378131547477</v>
      </c>
      <c r="O36" s="86">
        <f>(Reference!H$16*List!$H36)+Reference!H$17</f>
        <v>2678.2366284451095</v>
      </c>
      <c r="P36" s="86">
        <f>(Reference!I$16*List!$H36)+Reference!I$17</f>
        <v>2783.5341532745333</v>
      </c>
      <c r="Q36" s="86">
        <f>(Reference!J$16*List!$H36)+Reference!J$17</f>
        <v>3223.0625855681383</v>
      </c>
      <c r="R36" s="86">
        <f>(Reference!K$16*List!$H36)+Reference!K$17</f>
        <v>3325.4023147562857</v>
      </c>
      <c r="S36" s="86">
        <f>(Reference!L$16*List!$H36)+Reference!L$17</f>
        <v>3587.4630085733352</v>
      </c>
      <c r="T36" s="86">
        <f>(Reference!M$16*List!$H36)+Reference!M$17</f>
        <v>4285.5027799144591</v>
      </c>
      <c r="U36" s="86">
        <f>(Reference!N$16*List!$H36)+Reference!N$17</f>
        <v>17289.747096348281</v>
      </c>
      <c r="V36" s="87">
        <f>(Reference!O$16*List!$H36)+Reference!O$17</f>
        <v>642.77631757952361</v>
      </c>
      <c r="W36" s="87">
        <f>(Reference!P$16*List!$H36)+Reference!P$17</f>
        <v>905.73026568023772</v>
      </c>
      <c r="X36" s="87">
        <f>(Reference!Q$16*List!$H36)+Reference!Q$17</f>
        <v>452.86513284011886</v>
      </c>
      <c r="Y36" s="88"/>
      <c r="Z36" s="49" t="str">
        <f t="shared" ref="Z36:Z39" si="4">CONCATENATE(AA36, AB36, AC36)</f>
        <v>OCONTO, Wisconsin</v>
      </c>
      <c r="AA36" s="89" t="s">
        <v>1977</v>
      </c>
      <c r="AB36" s="82" t="s">
        <v>51</v>
      </c>
      <c r="AC36" s="90" t="s">
        <v>1942</v>
      </c>
      <c r="AD36" s="91"/>
      <c r="AE36" s="46" t="str">
        <f t="shared" si="0"/>
        <v/>
      </c>
      <c r="AF36" s="46">
        <v>53210</v>
      </c>
      <c r="AH36" s="46">
        <v>0.94830000000000003</v>
      </c>
    </row>
    <row r="37" spans="1:34" x14ac:dyDescent="0.35">
      <c r="A37" s="78" t="s">
        <v>1978</v>
      </c>
      <c r="B37" s="79" t="s">
        <v>1979</v>
      </c>
      <c r="C37" s="92">
        <v>99952</v>
      </c>
      <c r="D37" s="81" t="s">
        <v>121</v>
      </c>
      <c r="E37" s="89" t="s">
        <v>559</v>
      </c>
      <c r="F37" s="83" t="s">
        <v>1942</v>
      </c>
      <c r="G37" s="84" t="s">
        <v>54</v>
      </c>
      <c r="H37" s="85">
        <v>0.90029999999999999</v>
      </c>
      <c r="I37" s="86">
        <f>(Reference!B$16*List!$H37)+Reference!B$17</f>
        <v>966.60470872330268</v>
      </c>
      <c r="J37" s="86">
        <f>(Reference!C$16*List!$H37)+Reference!C$17</f>
        <v>1441.9878613564001</v>
      </c>
      <c r="K37" s="86">
        <f>(Reference!D$16*List!$H37)+Reference!D$17</f>
        <v>1727.3332773961934</v>
      </c>
      <c r="L37" s="86">
        <f>(Reference!E$16*List!$H37)+Reference!E$17</f>
        <v>2135.7122432669103</v>
      </c>
      <c r="M37" s="86">
        <f>(Reference!F$16*List!$H37)+Reference!F$17</f>
        <v>2225.2436997166433</v>
      </c>
      <c r="N37" s="86">
        <f>(Reference!G$16*List!$H37)+Reference!G$17</f>
        <v>2519.2534502515718</v>
      </c>
      <c r="O37" s="86">
        <f>(Reference!H$16*List!$H37)+Reference!H$17</f>
        <v>2615.1387519977379</v>
      </c>
      <c r="P37" s="86">
        <f>(Reference!I$16*List!$H37)+Reference!I$17</f>
        <v>2717.9555213400117</v>
      </c>
      <c r="Q37" s="86">
        <f>(Reference!J$16*List!$H37)+Reference!J$17</f>
        <v>3147.1288899990532</v>
      </c>
      <c r="R37" s="86">
        <f>(Reference!K$16*List!$H37)+Reference!K$17</f>
        <v>3247.0575478429482</v>
      </c>
      <c r="S37" s="86">
        <f>(Reference!L$16*List!$H37)+Reference!L$17</f>
        <v>3502.944226599282</v>
      </c>
      <c r="T37" s="86">
        <f>(Reference!M$16*List!$H37)+Reference!M$17</f>
        <v>4184.538540216603</v>
      </c>
      <c r="U37" s="86">
        <f>(Reference!N$16*List!$H37)+Reference!N$17</f>
        <v>16882.409553987418</v>
      </c>
      <c r="V37" s="87">
        <f>(Reference!O$16*List!$H37)+Reference!O$17</f>
        <v>627.63283838161738</v>
      </c>
      <c r="W37" s="87">
        <f>(Reference!P$16*List!$H37)+Reference!P$17</f>
        <v>884.3917268104608</v>
      </c>
      <c r="X37" s="87">
        <f>(Reference!Q$16*List!$H37)+Reference!Q$17</f>
        <v>442.1958634052304</v>
      </c>
      <c r="Y37" s="88"/>
      <c r="Z37" s="49" t="str">
        <f t="shared" si="4"/>
        <v>ONEIDA, Wisconsin</v>
      </c>
      <c r="AA37" s="89" t="s">
        <v>559</v>
      </c>
      <c r="AB37" s="82" t="s">
        <v>51</v>
      </c>
      <c r="AC37" s="90" t="s">
        <v>1942</v>
      </c>
      <c r="AD37" s="91"/>
      <c r="AE37" s="46" t="str">
        <f t="shared" si="0"/>
        <v/>
      </c>
      <c r="AF37" s="46">
        <v>53220</v>
      </c>
      <c r="AH37" s="46">
        <v>0.94830000000000003</v>
      </c>
    </row>
    <row r="38" spans="1:34" x14ac:dyDescent="0.35">
      <c r="A38" s="78" t="s">
        <v>1991</v>
      </c>
      <c r="B38" s="79" t="s">
        <v>1992</v>
      </c>
      <c r="C38" s="80">
        <v>99952</v>
      </c>
      <c r="D38" s="81" t="s">
        <v>121</v>
      </c>
      <c r="E38" s="82" t="s">
        <v>1993</v>
      </c>
      <c r="F38" s="83" t="s">
        <v>1942</v>
      </c>
      <c r="G38" s="84" t="s">
        <v>54</v>
      </c>
      <c r="H38" s="85">
        <v>0.90029999999999999</v>
      </c>
      <c r="I38" s="86">
        <f>(Reference!B$16*List!$H38)+Reference!B$17</f>
        <v>966.60470872330268</v>
      </c>
      <c r="J38" s="86">
        <f>(Reference!C$16*List!$H38)+Reference!C$17</f>
        <v>1441.9878613564001</v>
      </c>
      <c r="K38" s="86">
        <f>(Reference!D$16*List!$H38)+Reference!D$17</f>
        <v>1727.3332773961934</v>
      </c>
      <c r="L38" s="86">
        <f>(Reference!E$16*List!$H38)+Reference!E$17</f>
        <v>2135.7122432669103</v>
      </c>
      <c r="M38" s="86">
        <f>(Reference!F$16*List!$H38)+Reference!F$17</f>
        <v>2225.2436997166433</v>
      </c>
      <c r="N38" s="86">
        <f>(Reference!G$16*List!$H38)+Reference!G$17</f>
        <v>2519.2534502515718</v>
      </c>
      <c r="O38" s="86">
        <f>(Reference!H$16*List!$H38)+Reference!H$17</f>
        <v>2615.1387519977379</v>
      </c>
      <c r="P38" s="86">
        <f>(Reference!I$16*List!$H38)+Reference!I$17</f>
        <v>2717.9555213400117</v>
      </c>
      <c r="Q38" s="86">
        <f>(Reference!J$16*List!$H38)+Reference!J$17</f>
        <v>3147.1288899990532</v>
      </c>
      <c r="R38" s="86">
        <f>(Reference!K$16*List!$H38)+Reference!K$17</f>
        <v>3247.0575478429482</v>
      </c>
      <c r="S38" s="86">
        <f>(Reference!L$16*List!$H38)+Reference!L$17</f>
        <v>3502.944226599282</v>
      </c>
      <c r="T38" s="86">
        <f>(Reference!M$16*List!$H38)+Reference!M$17</f>
        <v>4184.538540216603</v>
      </c>
      <c r="U38" s="86">
        <f>(Reference!N$16*List!$H38)+Reference!N$17</f>
        <v>16882.409553987418</v>
      </c>
      <c r="V38" s="87">
        <f>(Reference!O$16*List!$H38)+Reference!O$17</f>
        <v>627.63283838161738</v>
      </c>
      <c r="W38" s="87">
        <f>(Reference!P$16*List!$H38)+Reference!P$17</f>
        <v>884.3917268104608</v>
      </c>
      <c r="X38" s="87">
        <f>(Reference!Q$16*List!$H38)+Reference!Q$17</f>
        <v>442.1958634052304</v>
      </c>
      <c r="Y38" s="88"/>
      <c r="Z38" s="49" t="str">
        <f t="shared" si="4"/>
        <v>VILAS, Wisconsin</v>
      </c>
      <c r="AA38" s="89" t="s">
        <v>1993</v>
      </c>
      <c r="AB38" s="82" t="s">
        <v>51</v>
      </c>
      <c r="AC38" s="90" t="s">
        <v>1942</v>
      </c>
      <c r="AD38" s="91"/>
      <c r="AE38" s="46" t="str">
        <f t="shared" si="0"/>
        <v/>
      </c>
      <c r="AF38" s="46">
        <v>40190</v>
      </c>
      <c r="AH38" s="46">
        <v>0.40589999999999998</v>
      </c>
    </row>
    <row r="39" spans="1:34" x14ac:dyDescent="0.35">
      <c r="A39" s="78" t="s">
        <v>1998</v>
      </c>
      <c r="B39" s="79" t="s">
        <v>1999</v>
      </c>
      <c r="C39" s="80">
        <v>99952</v>
      </c>
      <c r="D39" s="81" t="s">
        <v>121</v>
      </c>
      <c r="E39" s="82" t="s">
        <v>138</v>
      </c>
      <c r="F39" s="83" t="s">
        <v>1942</v>
      </c>
      <c r="G39" s="84" t="s">
        <v>54</v>
      </c>
      <c r="H39" s="85">
        <v>0.90029999999999999</v>
      </c>
      <c r="I39" s="86">
        <f>(Reference!B$16*List!$H39)+Reference!B$17</f>
        <v>966.60470872330268</v>
      </c>
      <c r="J39" s="86">
        <f>(Reference!C$16*List!$H39)+Reference!C$17</f>
        <v>1441.9878613564001</v>
      </c>
      <c r="K39" s="86">
        <f>(Reference!D$16*List!$H39)+Reference!D$17</f>
        <v>1727.3332773961934</v>
      </c>
      <c r="L39" s="86">
        <f>(Reference!E$16*List!$H39)+Reference!E$17</f>
        <v>2135.7122432669103</v>
      </c>
      <c r="M39" s="86">
        <f>(Reference!F$16*List!$H39)+Reference!F$17</f>
        <v>2225.2436997166433</v>
      </c>
      <c r="N39" s="86">
        <f>(Reference!G$16*List!$H39)+Reference!G$17</f>
        <v>2519.2534502515718</v>
      </c>
      <c r="O39" s="86">
        <f>(Reference!H$16*List!$H39)+Reference!H$17</f>
        <v>2615.1387519977379</v>
      </c>
      <c r="P39" s="86">
        <f>(Reference!I$16*List!$H39)+Reference!I$17</f>
        <v>2717.9555213400117</v>
      </c>
      <c r="Q39" s="86">
        <f>(Reference!J$16*List!$H39)+Reference!J$17</f>
        <v>3147.1288899990532</v>
      </c>
      <c r="R39" s="86">
        <f>(Reference!K$16*List!$H39)+Reference!K$17</f>
        <v>3247.0575478429482</v>
      </c>
      <c r="S39" s="86">
        <f>(Reference!L$16*List!$H39)+Reference!L$17</f>
        <v>3502.944226599282</v>
      </c>
      <c r="T39" s="86">
        <f>(Reference!M$16*List!$H39)+Reference!M$17</f>
        <v>4184.538540216603</v>
      </c>
      <c r="U39" s="86">
        <f>(Reference!N$16*List!$H39)+Reference!N$17</f>
        <v>16882.409553987418</v>
      </c>
      <c r="V39" s="87">
        <f>(Reference!O$16*List!$H39)+Reference!O$17</f>
        <v>627.63283838161738</v>
      </c>
      <c r="W39" s="87">
        <f>(Reference!P$16*List!$H39)+Reference!P$17</f>
        <v>884.3917268104608</v>
      </c>
      <c r="X39" s="87">
        <f>(Reference!Q$16*List!$H39)+Reference!Q$17</f>
        <v>442.1958634052304</v>
      </c>
      <c r="Y39" s="88"/>
      <c r="Z39" s="49" t="str">
        <f t="shared" si="4"/>
        <v>STATEWIDE, Wisconsin</v>
      </c>
      <c r="AA39" s="89" t="s">
        <v>138</v>
      </c>
      <c r="AB39" s="82" t="s">
        <v>51</v>
      </c>
      <c r="AC39" s="90" t="s">
        <v>1942</v>
      </c>
      <c r="AD39" s="91"/>
      <c r="AE39" s="46" t="str">
        <f t="shared" si="0"/>
        <v/>
      </c>
      <c r="AF39" s="46">
        <v>40270</v>
      </c>
      <c r="AH39" s="46">
        <v>0.36959999999999998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956"/>
  <sheetViews>
    <sheetView zoomScaleNormal="100" workbookViewId="0">
      <selection activeCell="A24" sqref="A24"/>
    </sheetView>
  </sheetViews>
  <sheetFormatPr defaultColWidth="12.42578125" defaultRowHeight="15" x14ac:dyDescent="0.25"/>
  <cols>
    <col min="1" max="1" width="64.7109375" customWidth="1"/>
    <col min="2" max="9" width="9.140625" bestFit="1" customWidth="1"/>
    <col min="10" max="12" width="8.85546875" bestFit="1" customWidth="1"/>
    <col min="13" max="13" width="8.85546875" customWidth="1"/>
    <col min="14" max="14" width="11" bestFit="1" customWidth="1"/>
    <col min="15" max="15" width="8.85546875" bestFit="1" customWidth="1"/>
    <col min="16" max="16" width="7.28515625" customWidth="1"/>
    <col min="17" max="17" width="9.42578125" bestFit="1" customWidth="1"/>
    <col min="18" max="18" width="13.140625" bestFit="1" customWidth="1"/>
    <col min="19" max="19" width="23.85546875" bestFit="1" customWidth="1"/>
    <col min="22" max="22" width="13.7109375" bestFit="1" customWidth="1"/>
  </cols>
  <sheetData>
    <row r="1" spans="1:22" x14ac:dyDescent="0.25">
      <c r="A1" s="1" t="s">
        <v>2089</v>
      </c>
    </row>
    <row r="2" spans="1:22" s="5" customFormat="1" x14ac:dyDescent="0.25">
      <c r="A2" s="10" t="s">
        <v>2333</v>
      </c>
      <c r="B2" s="4"/>
      <c r="C2" s="4"/>
      <c r="G2" s="4"/>
      <c r="H2" s="4"/>
      <c r="I2" s="4"/>
      <c r="J2" s="4"/>
      <c r="K2" s="4"/>
      <c r="L2" s="4"/>
      <c r="S2" s="5" t="s">
        <v>51</v>
      </c>
    </row>
    <row r="3" spans="1:22" ht="45" x14ac:dyDescent="0.25">
      <c r="A3" t="s">
        <v>4</v>
      </c>
      <c r="B3" s="6" t="s">
        <v>26</v>
      </c>
      <c r="C3" s="6" t="s">
        <v>27</v>
      </c>
      <c r="D3" s="6" t="s">
        <v>28</v>
      </c>
      <c r="E3" s="6" t="s">
        <v>29</v>
      </c>
      <c r="F3" s="6" t="s">
        <v>5</v>
      </c>
      <c r="G3" s="6" t="s">
        <v>30</v>
      </c>
      <c r="H3" s="6" t="s">
        <v>31</v>
      </c>
      <c r="I3" s="6" t="s">
        <v>32</v>
      </c>
      <c r="J3" s="6" t="s">
        <v>33</v>
      </c>
      <c r="K3" s="6" t="s">
        <v>34</v>
      </c>
      <c r="L3" s="6" t="s">
        <v>35</v>
      </c>
      <c r="M3" s="6" t="s">
        <v>36</v>
      </c>
      <c r="N3" s="6" t="s">
        <v>37</v>
      </c>
      <c r="O3" s="6" t="s">
        <v>2090</v>
      </c>
      <c r="P3" s="6" t="s">
        <v>39</v>
      </c>
      <c r="Q3" s="6" t="s">
        <v>40</v>
      </c>
      <c r="S3" s="6" t="s">
        <v>2091</v>
      </c>
      <c r="T3" s="6" t="s">
        <v>2092</v>
      </c>
      <c r="U3" s="6" t="s">
        <v>2093</v>
      </c>
      <c r="V3" s="6" t="s">
        <v>2094</v>
      </c>
    </row>
    <row r="4" spans="1:22" x14ac:dyDescent="0.25">
      <c r="A4" t="s">
        <v>2095</v>
      </c>
      <c r="B4" s="7">
        <v>0.76100000000000001</v>
      </c>
      <c r="C4" s="7">
        <v>0.76100000000000001</v>
      </c>
      <c r="D4" s="7">
        <v>0.76100000000000001</v>
      </c>
      <c r="E4" s="7">
        <v>0.76100000000000001</v>
      </c>
      <c r="F4" s="7">
        <v>0.76100000000000001</v>
      </c>
      <c r="G4" s="7">
        <v>0.76100000000000001</v>
      </c>
      <c r="H4" s="7">
        <v>0.76100000000000001</v>
      </c>
      <c r="I4" s="7">
        <v>0.76100000000000001</v>
      </c>
      <c r="J4" s="7">
        <v>0.76100000000000001</v>
      </c>
      <c r="K4" s="7">
        <v>0.76100000000000001</v>
      </c>
      <c r="L4" s="7">
        <v>0.76100000000000001</v>
      </c>
      <c r="M4" s="7">
        <v>0.76100000000000001</v>
      </c>
      <c r="N4" s="7">
        <v>0.76100000000000001</v>
      </c>
      <c r="O4" s="7">
        <v>0.76100000000000001</v>
      </c>
      <c r="P4" s="7">
        <v>0.76100000000000001</v>
      </c>
      <c r="Q4" s="7">
        <v>0.76100000000000001</v>
      </c>
      <c r="S4" t="str">
        <f>CONCATENATE(Calculator!B3,Reference!S2,Calculator!B2)</f>
        <v>Schoolcraft, Michigan</v>
      </c>
      <c r="T4">
        <f>INDEX(Reference!G26:G37,MATCH(MONTH([1]Calculator!B4),Reference!F26:F37,0))</f>
        <v>31</v>
      </c>
      <c r="U4">
        <f>INDEX(Reference!G26:G37,MATCH(MONTH([1]Calculator!B5),Reference!F26:F37,0))</f>
        <v>30</v>
      </c>
      <c r="V4">
        <f>ROUND((EOMONTH([1]Calculator!B5,0)-EOMONTH([1]Calculator!B4,-1))/(365/12),0)</f>
        <v>12</v>
      </c>
    </row>
    <row r="5" spans="1:22" x14ac:dyDescent="0.25">
      <c r="A5" t="s">
        <v>2096</v>
      </c>
      <c r="B5" s="7">
        <v>0.23899999999999999</v>
      </c>
      <c r="C5" s="7">
        <v>0.23899999999999999</v>
      </c>
      <c r="D5" s="7">
        <v>0.23899999999999999</v>
      </c>
      <c r="E5" s="7">
        <v>0.23899999999999999</v>
      </c>
      <c r="F5" s="7">
        <v>0.23899999999999999</v>
      </c>
      <c r="G5" s="7">
        <v>0.23899999999999999</v>
      </c>
      <c r="H5" s="7">
        <v>0.23899999999999999</v>
      </c>
      <c r="I5" s="7">
        <v>0.23899999999999999</v>
      </c>
      <c r="J5" s="7">
        <v>0.23899999999999999</v>
      </c>
      <c r="K5" s="7">
        <v>0.23899999999999999</v>
      </c>
      <c r="L5" s="7">
        <v>0.23899999999999999</v>
      </c>
      <c r="M5" s="7">
        <v>0.23899999999999999</v>
      </c>
      <c r="N5" s="7">
        <v>0.23899999999999999</v>
      </c>
      <c r="O5" s="7">
        <v>0.23899999999999999</v>
      </c>
      <c r="P5" s="7">
        <v>0.23899999999999999</v>
      </c>
      <c r="Q5" s="7">
        <v>0.23899999999999999</v>
      </c>
    </row>
    <row r="6" spans="1:22" x14ac:dyDescent="0.25">
      <c r="A6" t="s">
        <v>2097</v>
      </c>
      <c r="B6" s="8">
        <v>0.94447272727272735</v>
      </c>
      <c r="C6" s="8">
        <v>0.94447272727272735</v>
      </c>
      <c r="D6" s="8">
        <v>0.94447272727272735</v>
      </c>
      <c r="E6" s="8">
        <v>0.94447272727272735</v>
      </c>
      <c r="F6" s="8">
        <v>0.94447272727272735</v>
      </c>
      <c r="G6" s="8">
        <v>0.94447272727272735</v>
      </c>
      <c r="H6" s="8">
        <v>0.94447272727272735</v>
      </c>
      <c r="I6" s="8">
        <v>0.94447272727272735</v>
      </c>
      <c r="J6" s="8">
        <v>0.94447272727272735</v>
      </c>
      <c r="K6" s="8">
        <v>0.94447272727272735</v>
      </c>
      <c r="L6" s="8">
        <v>0.94447272727272735</v>
      </c>
      <c r="M6" s="8">
        <v>0.94447272727272735</v>
      </c>
      <c r="N6" s="8">
        <v>0.94447272727272735</v>
      </c>
      <c r="O6" s="8">
        <v>0.94447272727272735</v>
      </c>
      <c r="P6" s="8">
        <v>0.94447272727272735</v>
      </c>
      <c r="Q6" s="8">
        <v>0.94447272727272735</v>
      </c>
    </row>
    <row r="7" spans="1:22" x14ac:dyDescent="0.25">
      <c r="A7" t="s">
        <v>2098</v>
      </c>
      <c r="B7">
        <f>AVERAGE($H26:$H112)</f>
        <v>0.94800000000000129</v>
      </c>
      <c r="C7">
        <f t="shared" ref="C7:Q7" si="0">AVERAGE($H26:$H112)</f>
        <v>0.94800000000000129</v>
      </c>
      <c r="D7">
        <f t="shared" si="0"/>
        <v>0.94800000000000129</v>
      </c>
      <c r="E7">
        <f t="shared" si="0"/>
        <v>0.94800000000000129</v>
      </c>
      <c r="F7">
        <f t="shared" si="0"/>
        <v>0.94800000000000129</v>
      </c>
      <c r="G7">
        <f t="shared" si="0"/>
        <v>0.94800000000000129</v>
      </c>
      <c r="H7">
        <f t="shared" si="0"/>
        <v>0.94800000000000129</v>
      </c>
      <c r="I7">
        <f t="shared" si="0"/>
        <v>0.94800000000000129</v>
      </c>
      <c r="J7">
        <f t="shared" si="0"/>
        <v>0.94800000000000129</v>
      </c>
      <c r="K7">
        <f t="shared" si="0"/>
        <v>0.94800000000000129</v>
      </c>
      <c r="L7">
        <f t="shared" si="0"/>
        <v>0.94800000000000129</v>
      </c>
      <c r="M7">
        <f t="shared" si="0"/>
        <v>0.94800000000000129</v>
      </c>
      <c r="N7">
        <f t="shared" si="0"/>
        <v>0.94800000000000129</v>
      </c>
      <c r="O7">
        <f t="shared" si="0"/>
        <v>0.94800000000000129</v>
      </c>
      <c r="P7">
        <f t="shared" si="0"/>
        <v>0.94800000000000129</v>
      </c>
      <c r="Q7">
        <f t="shared" si="0"/>
        <v>0.94800000000000129</v>
      </c>
    </row>
    <row r="8" spans="1:22" x14ac:dyDescent="0.25">
      <c r="A8" t="s">
        <v>2099</v>
      </c>
      <c r="B8" s="7">
        <f>B7/B6-1</f>
        <v>3.7346475185782158E-3</v>
      </c>
      <c r="C8" s="7">
        <f t="shared" ref="C8:Q8" si="1">C7/C6-1</f>
        <v>3.7346475185782158E-3</v>
      </c>
      <c r="D8" s="7">
        <f t="shared" si="1"/>
        <v>3.7346475185782158E-3</v>
      </c>
      <c r="E8" s="7">
        <f t="shared" si="1"/>
        <v>3.7346475185782158E-3</v>
      </c>
      <c r="F8" s="7">
        <f t="shared" si="1"/>
        <v>3.7346475185782158E-3</v>
      </c>
      <c r="G8" s="7">
        <f t="shared" si="1"/>
        <v>3.7346475185782158E-3</v>
      </c>
      <c r="H8" s="7">
        <f t="shared" si="1"/>
        <v>3.7346475185782158E-3</v>
      </c>
      <c r="I8" s="7">
        <f t="shared" si="1"/>
        <v>3.7346475185782158E-3</v>
      </c>
      <c r="J8" s="7">
        <f t="shared" si="1"/>
        <v>3.7346475185782158E-3</v>
      </c>
      <c r="K8" s="7">
        <f t="shared" si="1"/>
        <v>3.7346475185782158E-3</v>
      </c>
      <c r="L8" s="7">
        <f t="shared" si="1"/>
        <v>3.7346475185782158E-3</v>
      </c>
      <c r="M8" s="7">
        <f t="shared" si="1"/>
        <v>3.7346475185782158E-3</v>
      </c>
      <c r="N8" s="7">
        <f t="shared" si="1"/>
        <v>3.7346475185782158E-3</v>
      </c>
      <c r="O8" s="7">
        <f t="shared" si="1"/>
        <v>3.7346475185782158E-3</v>
      </c>
      <c r="P8" s="7">
        <f t="shared" si="1"/>
        <v>3.7346475185782158E-3</v>
      </c>
      <c r="Q8" s="7">
        <f t="shared" si="1"/>
        <v>3.7346475185782158E-3</v>
      </c>
    </row>
    <row r="9" spans="1:22" x14ac:dyDescent="0.25">
      <c r="A9" t="s">
        <v>2100</v>
      </c>
      <c r="B9" s="2">
        <v>2663</v>
      </c>
      <c r="C9" s="2">
        <v>3458</v>
      </c>
      <c r="D9" s="2">
        <v>3933</v>
      </c>
      <c r="E9" s="2">
        <v>4616</v>
      </c>
      <c r="F9" s="2">
        <v>4765</v>
      </c>
      <c r="G9" s="2">
        <v>5257</v>
      </c>
      <c r="H9" s="2">
        <v>5417</v>
      </c>
      <c r="I9" s="2">
        <v>5589</v>
      </c>
      <c r="J9" s="2">
        <v>6305</v>
      </c>
      <c r="K9" s="2">
        <v>6472</v>
      </c>
      <c r="L9" s="2">
        <v>6900</v>
      </c>
      <c r="M9" s="2">
        <v>8039</v>
      </c>
      <c r="N9" s="2">
        <v>29249</v>
      </c>
      <c r="O9" s="2">
        <f>0.22*F9</f>
        <v>1048.3</v>
      </c>
      <c r="P9" s="2">
        <f>0.31*F9</f>
        <v>1477.15</v>
      </c>
      <c r="Q9" s="2">
        <f>P9/2</f>
        <v>738.57500000000005</v>
      </c>
    </row>
    <row r="10" spans="1:22" x14ac:dyDescent="0.25">
      <c r="A10" t="s">
        <v>2101</v>
      </c>
      <c r="B10" s="2">
        <v>2760</v>
      </c>
      <c r="C10" s="2">
        <v>3583</v>
      </c>
      <c r="D10" s="2">
        <v>4077</v>
      </c>
      <c r="E10" s="2">
        <v>4784</v>
      </c>
      <c r="F10" s="2">
        <v>4939</v>
      </c>
      <c r="G10" s="2">
        <v>5448</v>
      </c>
      <c r="H10" s="2">
        <v>5614</v>
      </c>
      <c r="I10" s="2">
        <v>5792</v>
      </c>
      <c r="J10" s="2">
        <v>6535</v>
      </c>
      <c r="K10" s="2">
        <v>6708</v>
      </c>
      <c r="L10" s="2">
        <v>7151</v>
      </c>
      <c r="M10" s="2">
        <v>8331</v>
      </c>
      <c r="N10" s="2">
        <v>30314</v>
      </c>
      <c r="O10" s="2">
        <f>0.22*F10</f>
        <v>1086.58</v>
      </c>
      <c r="P10" s="2">
        <f>0.31*F10</f>
        <v>1531.09</v>
      </c>
      <c r="Q10" s="2">
        <f>P10/2</f>
        <v>765.54499999999996</v>
      </c>
    </row>
    <row r="11" spans="1:22" x14ac:dyDescent="0.25">
      <c r="A11" t="s">
        <v>2102</v>
      </c>
      <c r="B11" s="7">
        <f>B10/B9-1</f>
        <v>3.6425084491175319E-2</v>
      </c>
      <c r="C11" s="7">
        <f t="shared" ref="C11:Q11" si="2">C10/C9-1</f>
        <v>3.6148062463851938E-2</v>
      </c>
      <c r="D11" s="7">
        <f t="shared" si="2"/>
        <v>3.6613272311212919E-2</v>
      </c>
      <c r="E11" s="7">
        <f t="shared" si="2"/>
        <v>3.6395147313691423E-2</v>
      </c>
      <c r="F11" s="7">
        <f t="shared" si="2"/>
        <v>3.6516264428121614E-2</v>
      </c>
      <c r="G11" s="7">
        <f t="shared" si="2"/>
        <v>3.6332509035571725E-2</v>
      </c>
      <c r="H11" s="7">
        <f t="shared" si="2"/>
        <v>3.6366992800443088E-2</v>
      </c>
      <c r="I11" s="7">
        <f t="shared" si="2"/>
        <v>3.6321345500089475E-2</v>
      </c>
      <c r="J11" s="7">
        <f t="shared" si="2"/>
        <v>3.6478984932593272E-2</v>
      </c>
      <c r="K11" s="7">
        <f t="shared" si="2"/>
        <v>3.6464771322620493E-2</v>
      </c>
      <c r="L11" s="7">
        <f t="shared" si="2"/>
        <v>3.6376811594202918E-2</v>
      </c>
      <c r="M11" s="7">
        <f t="shared" si="2"/>
        <v>3.6322925737031886E-2</v>
      </c>
      <c r="N11" s="7">
        <f t="shared" si="2"/>
        <v>3.641150124790582E-2</v>
      </c>
      <c r="O11" s="7">
        <f t="shared" si="2"/>
        <v>3.6516264428121614E-2</v>
      </c>
      <c r="P11" s="7">
        <f t="shared" si="2"/>
        <v>3.6516264428121614E-2</v>
      </c>
      <c r="Q11" s="7">
        <f t="shared" si="2"/>
        <v>3.6516264428121614E-2</v>
      </c>
    </row>
    <row r="12" spans="1:22" x14ac:dyDescent="0.25">
      <c r="A12" t="s">
        <v>2103</v>
      </c>
      <c r="B12" s="2">
        <f>B10-$O10</f>
        <v>1673.42</v>
      </c>
      <c r="C12" s="2">
        <f t="shared" ref="C12:N12" si="3">C10-$O10</f>
        <v>2496.42</v>
      </c>
      <c r="D12" s="2">
        <f t="shared" si="3"/>
        <v>2990.42</v>
      </c>
      <c r="E12" s="2">
        <f t="shared" si="3"/>
        <v>3697.42</v>
      </c>
      <c r="F12" s="2">
        <f t="shared" si="3"/>
        <v>3852.42</v>
      </c>
      <c r="G12" s="2">
        <f t="shared" si="3"/>
        <v>4361.42</v>
      </c>
      <c r="H12" s="2">
        <f t="shared" si="3"/>
        <v>4527.42</v>
      </c>
      <c r="I12" s="2">
        <f t="shared" si="3"/>
        <v>4705.42</v>
      </c>
      <c r="J12" s="2">
        <f t="shared" si="3"/>
        <v>5448.42</v>
      </c>
      <c r="K12" s="2">
        <f t="shared" si="3"/>
        <v>5621.42</v>
      </c>
      <c r="L12" s="2">
        <f t="shared" si="3"/>
        <v>6064.42</v>
      </c>
      <c r="M12" s="2">
        <f t="shared" si="3"/>
        <v>7244.42</v>
      </c>
      <c r="N12" s="2">
        <f t="shared" si="3"/>
        <v>29227.42</v>
      </c>
      <c r="O12" s="2">
        <f>O10</f>
        <v>1086.58</v>
      </c>
      <c r="P12" s="2">
        <f t="shared" ref="P12:Q12" si="4">P10</f>
        <v>1531.09</v>
      </c>
      <c r="Q12" s="2">
        <f t="shared" si="4"/>
        <v>765.54499999999996</v>
      </c>
    </row>
    <row r="13" spans="1:22" x14ac:dyDescent="0.25">
      <c r="A13" t="s">
        <v>2104</v>
      </c>
      <c r="B13" s="2">
        <f t="shared" ref="B13:Q13" si="5">(B12*B4)/B7</f>
        <v>1343.325548523205</v>
      </c>
      <c r="C13" s="2">
        <f t="shared" si="5"/>
        <v>2003.9827215189848</v>
      </c>
      <c r="D13" s="2">
        <f t="shared" si="5"/>
        <v>2400.5375738396592</v>
      </c>
      <c r="E13" s="2">
        <f t="shared" si="5"/>
        <v>2968.0766033755235</v>
      </c>
      <c r="F13" s="2">
        <f t="shared" si="5"/>
        <v>3092.5017088607556</v>
      </c>
      <c r="G13" s="2">
        <f t="shared" si="5"/>
        <v>3501.0977004219362</v>
      </c>
      <c r="H13" s="2">
        <f t="shared" si="5"/>
        <v>3634.3529746835397</v>
      </c>
      <c r="I13" s="2">
        <f t="shared" si="5"/>
        <v>3777.2411603375481</v>
      </c>
      <c r="J13" s="2">
        <f t="shared" si="5"/>
        <v>4373.6789240506268</v>
      </c>
      <c r="K13" s="2">
        <f t="shared" si="5"/>
        <v>4512.5533966244666</v>
      </c>
      <c r="L13" s="2">
        <f t="shared" si="5"/>
        <v>4868.1683755274198</v>
      </c>
      <c r="M13" s="2">
        <f t="shared" si="5"/>
        <v>5815.4046624472503</v>
      </c>
      <c r="N13" s="2">
        <f t="shared" si="5"/>
        <v>23462.095590717265</v>
      </c>
      <c r="O13" s="2">
        <f t="shared" si="5"/>
        <v>872.24407172995666</v>
      </c>
      <c r="P13" s="2">
        <f t="shared" si="5"/>
        <v>1229.0711919831208</v>
      </c>
      <c r="Q13" s="2">
        <f t="shared" si="5"/>
        <v>614.5355959915604</v>
      </c>
    </row>
    <row r="14" spans="1:22" x14ac:dyDescent="0.25">
      <c r="A14" t="s">
        <v>2105</v>
      </c>
      <c r="B14" s="2">
        <f t="shared" ref="B14:Q14" si="6">B12*B5</f>
        <v>399.94738000000001</v>
      </c>
      <c r="C14" s="2">
        <f t="shared" si="6"/>
        <v>596.64437999999996</v>
      </c>
      <c r="D14" s="2">
        <f t="shared" si="6"/>
        <v>714.71037999999999</v>
      </c>
      <c r="E14" s="2">
        <f t="shared" si="6"/>
        <v>883.68337999999994</v>
      </c>
      <c r="F14" s="2">
        <f t="shared" si="6"/>
        <v>920.72838000000002</v>
      </c>
      <c r="G14" s="2">
        <f t="shared" si="6"/>
        <v>1042.3793800000001</v>
      </c>
      <c r="H14" s="2">
        <f t="shared" si="6"/>
        <v>1082.0533800000001</v>
      </c>
      <c r="I14" s="2">
        <f t="shared" si="6"/>
        <v>1124.59538</v>
      </c>
      <c r="J14" s="2">
        <f t="shared" si="6"/>
        <v>1302.17238</v>
      </c>
      <c r="K14" s="2">
        <f t="shared" si="6"/>
        <v>1343.51938</v>
      </c>
      <c r="L14" s="2">
        <f t="shared" si="6"/>
        <v>1449.3963799999999</v>
      </c>
      <c r="M14" s="2">
        <f t="shared" si="6"/>
        <v>1731.4163799999999</v>
      </c>
      <c r="N14" s="2">
        <f t="shared" si="6"/>
        <v>6985.3533799999996</v>
      </c>
      <c r="O14" s="2">
        <f t="shared" si="6"/>
        <v>259.69261999999998</v>
      </c>
      <c r="P14" s="2">
        <f t="shared" si="6"/>
        <v>365.93050999999997</v>
      </c>
      <c r="Q14" s="2">
        <f t="shared" si="6"/>
        <v>182.96525499999998</v>
      </c>
    </row>
    <row r="15" spans="1:22" x14ac:dyDescent="0.25">
      <c r="A15" t="s">
        <v>2106</v>
      </c>
      <c r="B15" s="2">
        <f>B14+B13</f>
        <v>1743.2729285232051</v>
      </c>
      <c r="C15" s="2">
        <f t="shared" ref="C15:Q15" si="7">C14+C13</f>
        <v>2600.627101518985</v>
      </c>
      <c r="D15" s="2">
        <f t="shared" si="7"/>
        <v>3115.2479538396592</v>
      </c>
      <c r="E15" s="2">
        <f t="shared" si="7"/>
        <v>3851.7599833755235</v>
      </c>
      <c r="F15" s="2">
        <f t="shared" si="7"/>
        <v>4013.2300888607556</v>
      </c>
      <c r="G15" s="2">
        <f t="shared" si="7"/>
        <v>4543.4770804219361</v>
      </c>
      <c r="H15" s="2">
        <f t="shared" si="7"/>
        <v>4716.4063546835396</v>
      </c>
      <c r="I15" s="2">
        <f t="shared" si="7"/>
        <v>4901.8365403375483</v>
      </c>
      <c r="J15" s="2">
        <f t="shared" si="7"/>
        <v>5675.8513040506268</v>
      </c>
      <c r="K15" s="2">
        <f t="shared" si="7"/>
        <v>5856.0727766244663</v>
      </c>
      <c r="L15" s="2">
        <f t="shared" si="7"/>
        <v>6317.5647555274199</v>
      </c>
      <c r="M15" s="2">
        <f t="shared" si="7"/>
        <v>7546.82104244725</v>
      </c>
      <c r="N15" s="2">
        <f t="shared" si="7"/>
        <v>30447.448970717265</v>
      </c>
      <c r="O15" s="2">
        <f t="shared" si="7"/>
        <v>1131.9366917299567</v>
      </c>
      <c r="P15" s="2">
        <f t="shared" si="7"/>
        <v>1595.0017019831207</v>
      </c>
      <c r="Q15" s="2">
        <f t="shared" si="7"/>
        <v>797.50085099156036</v>
      </c>
      <c r="R15" s="3"/>
    </row>
    <row r="16" spans="1:22" x14ac:dyDescent="0.25">
      <c r="A16" t="s">
        <v>2107</v>
      </c>
      <c r="B16" s="2">
        <f t="shared" ref="B16:Q16" si="8">B18*B4</f>
        <v>795.97841916369543</v>
      </c>
      <c r="C16" s="2">
        <f t="shared" si="8"/>
        <v>1187.4463345535685</v>
      </c>
      <c r="D16" s="2">
        <f t="shared" si="8"/>
        <v>1422.4222157231882</v>
      </c>
      <c r="E16" s="2">
        <f t="shared" si="8"/>
        <v>1758.7136084092638</v>
      </c>
      <c r="F16" s="2">
        <f t="shared" si="8"/>
        <v>1832.4408585738208</v>
      </c>
      <c r="G16" s="2">
        <f t="shared" si="8"/>
        <v>2074.5516349206559</v>
      </c>
      <c r="H16" s="2">
        <f t="shared" si="8"/>
        <v>2153.5111415485044</v>
      </c>
      <c r="I16" s="2">
        <f t="shared" si="8"/>
        <v>2238.1785643181247</v>
      </c>
      <c r="J16" s="2">
        <f t="shared" si="8"/>
        <v>2591.5937054295159</v>
      </c>
      <c r="K16" s="2">
        <f t="shared" si="8"/>
        <v>2673.882829806731</v>
      </c>
      <c r="L16" s="2">
        <f t="shared" si="8"/>
        <v>2884.6000673738199</v>
      </c>
      <c r="M16" s="2">
        <f t="shared" si="8"/>
        <v>3445.8784879814143</v>
      </c>
      <c r="N16" s="2">
        <f t="shared" si="8"/>
        <v>13902.305200029503</v>
      </c>
      <c r="O16" s="2">
        <f t="shared" si="8"/>
        <v>516.84229344389826</v>
      </c>
      <c r="P16" s="2">
        <f t="shared" si="8"/>
        <v>728.27777712549289</v>
      </c>
      <c r="Q16" s="2">
        <f t="shared" si="8"/>
        <v>364.13888856274644</v>
      </c>
    </row>
    <row r="17" spans="1:19" x14ac:dyDescent="0.25">
      <c r="A17" t="s">
        <v>2108</v>
      </c>
      <c r="B17" s="2">
        <f t="shared" ref="B17:Q17" si="9">B18*B5</f>
        <v>249.9853379502276</v>
      </c>
      <c r="C17" s="2">
        <f t="shared" si="9"/>
        <v>372.92992635782241</v>
      </c>
      <c r="D17" s="2">
        <f t="shared" si="9"/>
        <v>446.72655658060705</v>
      </c>
      <c r="E17" s="2">
        <f t="shared" si="9"/>
        <v>552.34238161604992</v>
      </c>
      <c r="F17" s="2">
        <f t="shared" si="9"/>
        <v>575.49719474263225</v>
      </c>
      <c r="G17" s="2">
        <f t="shared" si="9"/>
        <v>651.53461333250561</v>
      </c>
      <c r="H17" s="2">
        <f t="shared" si="9"/>
        <v>676.33267126161957</v>
      </c>
      <c r="I17" s="2">
        <f t="shared" si="9"/>
        <v>702.92335988440436</v>
      </c>
      <c r="J17" s="2">
        <f t="shared" si="9"/>
        <v>813.91707700085976</v>
      </c>
      <c r="K17" s="2">
        <f t="shared" si="9"/>
        <v>839.76083616794836</v>
      </c>
      <c r="L17" s="2">
        <f t="shared" si="9"/>
        <v>905.93878594263197</v>
      </c>
      <c r="M17" s="2">
        <f t="shared" si="9"/>
        <v>1082.2141374869357</v>
      </c>
      <c r="N17" s="2">
        <f t="shared" si="9"/>
        <v>4366.1641824008557</v>
      </c>
      <c r="O17" s="2">
        <f t="shared" si="9"/>
        <v>162.31972159407579</v>
      </c>
      <c r="P17" s="2">
        <f t="shared" si="9"/>
        <v>228.72324406437949</v>
      </c>
      <c r="Q17" s="2">
        <f t="shared" si="9"/>
        <v>114.36162203218974</v>
      </c>
    </row>
    <row r="18" spans="1:19" x14ac:dyDescent="0.25">
      <c r="A18" t="s">
        <v>2109</v>
      </c>
      <c r="B18" s="2">
        <f t="shared" ref="B18:Q18" si="10">B15*0.6</f>
        <v>1045.9637571139231</v>
      </c>
      <c r="C18" s="2">
        <f t="shared" si="10"/>
        <v>1560.376260911391</v>
      </c>
      <c r="D18" s="2">
        <f t="shared" si="10"/>
        <v>1869.1487723037953</v>
      </c>
      <c r="E18" s="2">
        <f t="shared" si="10"/>
        <v>2311.0559900253138</v>
      </c>
      <c r="F18" s="2">
        <f t="shared" si="10"/>
        <v>2407.9380533164531</v>
      </c>
      <c r="G18" s="2">
        <f t="shared" si="10"/>
        <v>2726.0862482531616</v>
      </c>
      <c r="H18" s="2">
        <f t="shared" si="10"/>
        <v>2829.8438128101238</v>
      </c>
      <c r="I18" s="2">
        <f t="shared" si="10"/>
        <v>2941.1019242025291</v>
      </c>
      <c r="J18" s="2">
        <f t="shared" si="10"/>
        <v>3405.5107824303759</v>
      </c>
      <c r="K18" s="2">
        <f t="shared" si="10"/>
        <v>3513.6436659746796</v>
      </c>
      <c r="L18" s="2">
        <f t="shared" si="10"/>
        <v>3790.5388533164519</v>
      </c>
      <c r="M18" s="2">
        <f t="shared" si="10"/>
        <v>4528.09262546835</v>
      </c>
      <c r="N18" s="2">
        <f t="shared" si="10"/>
        <v>18268.469382430358</v>
      </c>
      <c r="O18" s="2">
        <f t="shared" si="10"/>
        <v>679.16201503797402</v>
      </c>
      <c r="P18" s="2">
        <f t="shared" si="10"/>
        <v>957.0010211898724</v>
      </c>
      <c r="Q18" s="2">
        <f t="shared" si="10"/>
        <v>478.5005105949362</v>
      </c>
    </row>
    <row r="19" spans="1:19" x14ac:dyDescent="0.25">
      <c r="A19" t="s">
        <v>2316</v>
      </c>
      <c r="B19" s="2">
        <v>1012.16556556963</v>
      </c>
      <c r="C19" s="2">
        <v>1510.5068206807066</v>
      </c>
      <c r="D19" s="2">
        <v>1808.2578850552493</v>
      </c>
      <c r="E19" s="2">
        <v>2236.3925734085392</v>
      </c>
      <c r="F19" s="2">
        <v>2329.7923809702379</v>
      </c>
      <c r="G19" s="2">
        <v>2638.1997992276588</v>
      </c>
      <c r="H19" s="2">
        <v>2738.4948945959259</v>
      </c>
      <c r="I19" s="2">
        <v>2846.3121221168135</v>
      </c>
      <c r="J19" s="2">
        <v>3295.1326738898078</v>
      </c>
      <c r="K19" s="2">
        <v>3399.8156796804374</v>
      </c>
      <c r="L19" s="2">
        <v>3668.105059790551</v>
      </c>
      <c r="M19" s="2">
        <v>4382.0807699434026</v>
      </c>
      <c r="N19" s="2">
        <v>17677.449349699302</v>
      </c>
      <c r="O19" s="2">
        <v>657.1209279659646</v>
      </c>
      <c r="P19" s="2">
        <v>925.94312577022288</v>
      </c>
      <c r="Q19" s="2">
        <v>462.97156288511144</v>
      </c>
    </row>
    <row r="20" spans="1:19" x14ac:dyDescent="0.25">
      <c r="A20" t="s">
        <v>2315</v>
      </c>
      <c r="B20" s="7">
        <f>B18/B19-1</f>
        <v>3.3391959471839927E-2</v>
      </c>
      <c r="C20" s="7">
        <f t="shared" ref="C20:Q20" si="11">C18/C19-1</f>
        <v>3.3015038097087723E-2</v>
      </c>
      <c r="D20" s="7">
        <f t="shared" si="11"/>
        <v>3.3673785001460343E-2</v>
      </c>
      <c r="E20" s="7">
        <f t="shared" si="11"/>
        <v>3.3385648613104779E-2</v>
      </c>
      <c r="F20" s="7">
        <f t="shared" si="11"/>
        <v>3.3541903984453558E-2</v>
      </c>
      <c r="G20" s="7">
        <f t="shared" si="11"/>
        <v>3.3313037568736048E-2</v>
      </c>
      <c r="H20" s="7">
        <f t="shared" si="11"/>
        <v>3.335734472043872E-2</v>
      </c>
      <c r="I20" s="7">
        <f t="shared" si="11"/>
        <v>3.3302673079725453E-2</v>
      </c>
      <c r="J20" s="7">
        <f t="shared" si="11"/>
        <v>3.3497318458582725E-2</v>
      </c>
      <c r="K20" s="7">
        <f t="shared" si="11"/>
        <v>3.3480634545735466E-2</v>
      </c>
      <c r="L20" s="7">
        <f t="shared" si="11"/>
        <v>3.3377940797827632E-2</v>
      </c>
      <c r="M20" s="7">
        <f t="shared" si="11"/>
        <v>3.332021092044668E-2</v>
      </c>
      <c r="N20" s="7">
        <f t="shared" si="11"/>
        <v>3.3433558260547835E-2</v>
      </c>
      <c r="O20" s="7">
        <f t="shared" si="11"/>
        <v>3.3541903984453558E-2</v>
      </c>
      <c r="P20" s="7">
        <f t="shared" si="11"/>
        <v>3.3541903984453558E-2</v>
      </c>
      <c r="Q20" s="7">
        <f t="shared" si="11"/>
        <v>3.3541903984453558E-2</v>
      </c>
    </row>
    <row r="21" spans="1:19" x14ac:dyDescent="0.25">
      <c r="A21" t="s">
        <v>2110</v>
      </c>
      <c r="B21" s="2">
        <f t="shared" ref="B21:N23" si="12">B16+$O16</f>
        <v>1312.8207126075936</v>
      </c>
      <c r="C21" s="2">
        <f t="shared" si="12"/>
        <v>1704.2886279974668</v>
      </c>
      <c r="D21" s="2">
        <f t="shared" si="12"/>
        <v>1939.2645091670865</v>
      </c>
      <c r="E21" s="2">
        <f t="shared" si="12"/>
        <v>2275.5559018531621</v>
      </c>
      <c r="F21" s="2">
        <f t="shared" si="12"/>
        <v>2349.2831520177192</v>
      </c>
      <c r="G21" s="2">
        <f t="shared" si="12"/>
        <v>2591.3939283645541</v>
      </c>
      <c r="H21" s="2">
        <f t="shared" si="12"/>
        <v>2670.3534349924025</v>
      </c>
      <c r="I21" s="2">
        <f t="shared" si="12"/>
        <v>2755.0208577620228</v>
      </c>
      <c r="J21" s="2">
        <f t="shared" si="12"/>
        <v>3108.4359988734141</v>
      </c>
      <c r="K21" s="2">
        <f t="shared" si="12"/>
        <v>3190.7251232506292</v>
      </c>
      <c r="L21" s="2">
        <f t="shared" si="12"/>
        <v>3401.4423608177181</v>
      </c>
      <c r="M21" s="2">
        <f t="shared" si="12"/>
        <v>3962.7207814253125</v>
      </c>
      <c r="N21" s="2">
        <f t="shared" si="12"/>
        <v>14419.147493473401</v>
      </c>
      <c r="O21" s="2">
        <f t="shared" ref="O21:Q23" si="13">O16</f>
        <v>516.84229344389826</v>
      </c>
      <c r="P21" s="2">
        <f t="shared" si="13"/>
        <v>728.27777712549289</v>
      </c>
      <c r="Q21" s="2">
        <f t="shared" si="13"/>
        <v>364.13888856274644</v>
      </c>
    </row>
    <row r="22" spans="1:19" x14ac:dyDescent="0.25">
      <c r="A22" t="s">
        <v>2111</v>
      </c>
      <c r="B22" s="2">
        <f t="shared" si="12"/>
        <v>412.30505954430339</v>
      </c>
      <c r="C22" s="2">
        <f t="shared" si="12"/>
        <v>535.24964795189817</v>
      </c>
      <c r="D22" s="2">
        <f t="shared" si="12"/>
        <v>609.04627817468281</v>
      </c>
      <c r="E22" s="2">
        <f t="shared" si="12"/>
        <v>714.66210321012568</v>
      </c>
      <c r="F22" s="2">
        <f t="shared" si="12"/>
        <v>737.816916336708</v>
      </c>
      <c r="G22" s="2">
        <f t="shared" si="12"/>
        <v>813.85433492658137</v>
      </c>
      <c r="H22" s="2">
        <f t="shared" si="12"/>
        <v>838.65239285569533</v>
      </c>
      <c r="I22" s="2">
        <f t="shared" si="12"/>
        <v>865.24308147848012</v>
      </c>
      <c r="J22" s="2">
        <f t="shared" si="12"/>
        <v>976.23679859493552</v>
      </c>
      <c r="K22" s="2">
        <f t="shared" si="12"/>
        <v>1002.0805577620241</v>
      </c>
      <c r="L22" s="2">
        <f t="shared" si="12"/>
        <v>1068.2585075367078</v>
      </c>
      <c r="M22" s="2">
        <f t="shared" si="12"/>
        <v>1244.5338590810115</v>
      </c>
      <c r="N22" s="2">
        <f t="shared" si="12"/>
        <v>4528.4839039949311</v>
      </c>
      <c r="O22" s="2">
        <f t="shared" si="13"/>
        <v>162.31972159407579</v>
      </c>
      <c r="P22" s="2">
        <f t="shared" si="13"/>
        <v>228.72324406437949</v>
      </c>
      <c r="Q22" s="2">
        <f t="shared" si="13"/>
        <v>114.36162203218974</v>
      </c>
    </row>
    <row r="23" spans="1:19" x14ac:dyDescent="0.25">
      <c r="A23" t="s">
        <v>2112</v>
      </c>
      <c r="B23" s="2">
        <f>B18+$O18</f>
        <v>1725.1257721518971</v>
      </c>
      <c r="C23" s="2">
        <f t="shared" si="12"/>
        <v>2239.538275949365</v>
      </c>
      <c r="D23" s="2">
        <f t="shared" si="12"/>
        <v>2548.3107873417694</v>
      </c>
      <c r="E23" s="2">
        <f t="shared" si="12"/>
        <v>2990.2180050632878</v>
      </c>
      <c r="F23" s="2">
        <f t="shared" si="12"/>
        <v>3087.1000683544271</v>
      </c>
      <c r="G23" s="2">
        <f t="shared" si="12"/>
        <v>3405.2482632911356</v>
      </c>
      <c r="H23" s="2">
        <f t="shared" si="12"/>
        <v>3509.0058278480979</v>
      </c>
      <c r="I23" s="2">
        <f t="shared" si="12"/>
        <v>3620.2639392405031</v>
      </c>
      <c r="J23" s="2">
        <f t="shared" si="12"/>
        <v>4084.6727974683499</v>
      </c>
      <c r="K23" s="2">
        <f t="shared" si="12"/>
        <v>4192.8056810126536</v>
      </c>
      <c r="L23" s="2">
        <f t="shared" si="12"/>
        <v>4469.7008683544263</v>
      </c>
      <c r="M23" s="2">
        <f t="shared" si="12"/>
        <v>5207.254640506324</v>
      </c>
      <c r="N23" s="2">
        <f t="shared" si="12"/>
        <v>18947.631397468333</v>
      </c>
      <c r="O23" s="2">
        <f>O18</f>
        <v>679.16201503797402</v>
      </c>
      <c r="P23" s="2">
        <f t="shared" si="13"/>
        <v>957.0010211898724</v>
      </c>
      <c r="Q23" s="2">
        <f t="shared" si="13"/>
        <v>478.5005105949362</v>
      </c>
    </row>
    <row r="24" spans="1:19" x14ac:dyDescent="0.25">
      <c r="A24" s="11" t="s">
        <v>2334</v>
      </c>
    </row>
    <row r="25" spans="1:19" ht="105" x14ac:dyDescent="0.25">
      <c r="A25" s="6" t="s">
        <v>2113</v>
      </c>
      <c r="B25" s="6" t="s">
        <v>2114</v>
      </c>
      <c r="C25" s="6" t="s">
        <v>2115</v>
      </c>
      <c r="D25" s="6" t="s">
        <v>2116</v>
      </c>
      <c r="E25" s="6" t="s">
        <v>4</v>
      </c>
      <c r="F25" s="6" t="s">
        <v>2117</v>
      </c>
      <c r="G25" s="6" t="s">
        <v>2118</v>
      </c>
      <c r="H25" s="6" t="s">
        <v>2119</v>
      </c>
      <c r="I25" s="6" t="s">
        <v>2120</v>
      </c>
      <c r="J25" s="6"/>
      <c r="K25" s="6"/>
      <c r="L25" s="6"/>
      <c r="M25" s="6"/>
      <c r="N25" s="6"/>
      <c r="O25" s="6"/>
      <c r="P25" s="6"/>
      <c r="Q25" s="6"/>
    </row>
    <row r="26" spans="1:19" s="6" customFormat="1" x14ac:dyDescent="0.25">
      <c r="A26" t="s">
        <v>2121</v>
      </c>
      <c r="B26" t="s">
        <v>2122</v>
      </c>
      <c r="C26" t="s">
        <v>49</v>
      </c>
      <c r="D26" t="s">
        <v>1540</v>
      </c>
      <c r="E26" s="6" t="s">
        <v>26</v>
      </c>
      <c r="F26" s="6">
        <v>1</v>
      </c>
      <c r="G26">
        <v>31</v>
      </c>
      <c r="H26">
        <v>0.90890000000000004</v>
      </c>
      <c r="I26">
        <v>0.89340000000000008</v>
      </c>
      <c r="J26">
        <f>MEDIAN(I26:I93)</f>
        <v>0.82990000000000008</v>
      </c>
      <c r="K26" s="9"/>
      <c r="L26"/>
      <c r="M26"/>
      <c r="N26"/>
      <c r="O26"/>
      <c r="P26"/>
      <c r="Q26"/>
      <c r="R26"/>
      <c r="S26"/>
    </row>
    <row r="27" spans="1:19" x14ac:dyDescent="0.25">
      <c r="A27" t="s">
        <v>2123</v>
      </c>
      <c r="B27" t="s">
        <v>2124</v>
      </c>
      <c r="C27" t="s">
        <v>140</v>
      </c>
      <c r="D27" t="s">
        <v>831</v>
      </c>
      <c r="E27" s="6" t="s">
        <v>27</v>
      </c>
      <c r="F27" s="6">
        <v>2</v>
      </c>
      <c r="G27">
        <v>28</v>
      </c>
      <c r="H27">
        <v>1.0982000000000001</v>
      </c>
      <c r="I27">
        <v>0.84020000000000006</v>
      </c>
      <c r="K27" s="9"/>
    </row>
    <row r="28" spans="1:19" x14ac:dyDescent="0.25">
      <c r="A28" t="s">
        <v>2125</v>
      </c>
      <c r="B28" t="s">
        <v>2126</v>
      </c>
      <c r="C28" t="s">
        <v>170</v>
      </c>
      <c r="D28" t="s">
        <v>1817</v>
      </c>
      <c r="E28" s="6" t="s">
        <v>28</v>
      </c>
      <c r="F28" s="6">
        <v>3</v>
      </c>
      <c r="G28">
        <v>31</v>
      </c>
      <c r="H28">
        <v>0.90890000000000004</v>
      </c>
      <c r="I28">
        <v>0.89510000000000001</v>
      </c>
      <c r="K28" s="9"/>
    </row>
    <row r="29" spans="1:19" x14ac:dyDescent="0.25">
      <c r="A29" t="s">
        <v>2127</v>
      </c>
      <c r="B29" t="s">
        <v>2128</v>
      </c>
      <c r="C29" t="s">
        <v>185</v>
      </c>
      <c r="D29" t="s">
        <v>534</v>
      </c>
      <c r="E29" s="6" t="s">
        <v>29</v>
      </c>
      <c r="F29" s="6">
        <v>4</v>
      </c>
      <c r="G29">
        <v>30</v>
      </c>
      <c r="H29">
        <v>0.90890000000000004</v>
      </c>
      <c r="I29">
        <v>0.81390000000000007</v>
      </c>
      <c r="K29" s="9"/>
    </row>
    <row r="30" spans="1:19" x14ac:dyDescent="0.25">
      <c r="A30" t="s">
        <v>2129</v>
      </c>
      <c r="B30" t="s">
        <v>2130</v>
      </c>
      <c r="C30" t="s">
        <v>241</v>
      </c>
      <c r="D30" t="s">
        <v>662</v>
      </c>
      <c r="E30" s="6" t="s">
        <v>5</v>
      </c>
      <c r="F30" s="6">
        <v>5</v>
      </c>
      <c r="G30">
        <v>31</v>
      </c>
      <c r="H30">
        <v>0.9173</v>
      </c>
      <c r="I30">
        <v>0.89400000000000002</v>
      </c>
      <c r="K30" s="9"/>
    </row>
    <row r="31" spans="1:19" x14ac:dyDescent="0.25">
      <c r="A31" t="s">
        <v>2131</v>
      </c>
      <c r="B31" t="s">
        <v>2132</v>
      </c>
      <c r="C31" t="s">
        <v>299</v>
      </c>
      <c r="D31" t="s">
        <v>298</v>
      </c>
      <c r="E31" s="6" t="s">
        <v>30</v>
      </c>
      <c r="F31" s="6">
        <v>6</v>
      </c>
      <c r="G31">
        <v>30</v>
      </c>
      <c r="H31">
        <v>0.90890000000000004</v>
      </c>
      <c r="I31">
        <v>0.93020000000000003</v>
      </c>
      <c r="K31" s="9"/>
    </row>
    <row r="32" spans="1:19" x14ac:dyDescent="0.25">
      <c r="A32" t="s">
        <v>2133</v>
      </c>
      <c r="B32" t="s">
        <v>2134</v>
      </c>
      <c r="C32" t="s">
        <v>355</v>
      </c>
      <c r="D32" t="s">
        <v>1808</v>
      </c>
      <c r="E32" s="6" t="s">
        <v>31</v>
      </c>
      <c r="F32" s="6">
        <v>7</v>
      </c>
      <c r="G32">
        <v>31</v>
      </c>
      <c r="H32">
        <v>1.0495000000000001</v>
      </c>
      <c r="I32">
        <v>0.81390000000000007</v>
      </c>
      <c r="K32" s="9"/>
    </row>
    <row r="33" spans="1:11" x14ac:dyDescent="0.25">
      <c r="A33" t="s">
        <v>2135</v>
      </c>
      <c r="B33" t="s">
        <v>2136</v>
      </c>
      <c r="C33" t="s">
        <v>2137</v>
      </c>
      <c r="D33" t="s">
        <v>2013</v>
      </c>
      <c r="E33" s="6" t="s">
        <v>32</v>
      </c>
      <c r="F33" s="6">
        <v>8</v>
      </c>
      <c r="G33">
        <v>31</v>
      </c>
      <c r="H33">
        <v>0.90890000000000004</v>
      </c>
      <c r="I33">
        <v>0.84750000000000003</v>
      </c>
      <c r="K33" s="9"/>
    </row>
    <row r="34" spans="1:11" x14ac:dyDescent="0.25">
      <c r="A34" t="s">
        <v>2138</v>
      </c>
      <c r="B34" t="s">
        <v>2139</v>
      </c>
      <c r="C34" t="s">
        <v>364</v>
      </c>
      <c r="D34" t="s">
        <v>2015</v>
      </c>
      <c r="E34" s="6" t="s">
        <v>33</v>
      </c>
      <c r="F34" s="6">
        <v>9</v>
      </c>
      <c r="G34">
        <v>30</v>
      </c>
      <c r="H34">
        <v>0.9769000000000001</v>
      </c>
      <c r="I34">
        <v>0.86360000000000003</v>
      </c>
      <c r="K34" s="9"/>
    </row>
    <row r="35" spans="1:11" x14ac:dyDescent="0.25">
      <c r="A35" t="s">
        <v>2140</v>
      </c>
      <c r="B35" t="s">
        <v>2141</v>
      </c>
      <c r="C35" t="s">
        <v>370</v>
      </c>
      <c r="D35" t="s">
        <v>2016</v>
      </c>
      <c r="E35" s="6" t="s">
        <v>34</v>
      </c>
      <c r="F35" s="6">
        <v>10</v>
      </c>
      <c r="G35">
        <v>31</v>
      </c>
      <c r="H35">
        <v>1.0982000000000001</v>
      </c>
      <c r="I35">
        <v>0.84020000000000006</v>
      </c>
      <c r="K35" s="9"/>
    </row>
    <row r="36" spans="1:11" x14ac:dyDescent="0.25">
      <c r="A36" t="s">
        <v>2142</v>
      </c>
      <c r="B36" t="s">
        <v>2143</v>
      </c>
      <c r="C36" t="s">
        <v>420</v>
      </c>
      <c r="D36" t="s">
        <v>2017</v>
      </c>
      <c r="E36" s="6" t="s">
        <v>35</v>
      </c>
      <c r="F36" s="6">
        <v>11</v>
      </c>
      <c r="G36">
        <v>30</v>
      </c>
      <c r="H36">
        <v>0.90890000000000004</v>
      </c>
      <c r="I36">
        <v>0.88750000000000007</v>
      </c>
      <c r="K36" s="9"/>
    </row>
    <row r="37" spans="1:11" x14ac:dyDescent="0.25">
      <c r="A37" t="s">
        <v>2144</v>
      </c>
      <c r="B37" t="s">
        <v>2145</v>
      </c>
      <c r="C37" t="s">
        <v>2012</v>
      </c>
      <c r="D37" t="s">
        <v>2018</v>
      </c>
      <c r="E37" s="6" t="s">
        <v>36</v>
      </c>
      <c r="F37" s="6">
        <v>12</v>
      </c>
      <c r="G37">
        <v>31</v>
      </c>
      <c r="H37">
        <v>0.90890000000000004</v>
      </c>
      <c r="I37">
        <v>0.81390000000000007</v>
      </c>
      <c r="K37" s="9"/>
    </row>
    <row r="38" spans="1:11" x14ac:dyDescent="0.25">
      <c r="A38" t="s">
        <v>2146</v>
      </c>
      <c r="B38" t="s">
        <v>2147</v>
      </c>
      <c r="C38" t="s">
        <v>529</v>
      </c>
      <c r="D38" t="s">
        <v>1542</v>
      </c>
      <c r="E38" s="6" t="s">
        <v>37</v>
      </c>
      <c r="H38">
        <v>1.0982000000000001</v>
      </c>
      <c r="I38">
        <v>0.81390000000000007</v>
      </c>
      <c r="K38" s="9"/>
    </row>
    <row r="39" spans="1:11" x14ac:dyDescent="0.25">
      <c r="A39" t="s">
        <v>2148</v>
      </c>
      <c r="B39" t="s">
        <v>2149</v>
      </c>
      <c r="C39" t="s">
        <v>535</v>
      </c>
      <c r="D39" t="s">
        <v>1010</v>
      </c>
      <c r="H39">
        <v>0.77490000000000003</v>
      </c>
      <c r="I39">
        <v>0.81390000000000007</v>
      </c>
      <c r="K39" s="9"/>
    </row>
    <row r="40" spans="1:11" x14ac:dyDescent="0.25">
      <c r="A40" t="s">
        <v>2150</v>
      </c>
      <c r="B40" t="s">
        <v>2151</v>
      </c>
      <c r="C40" t="s">
        <v>567</v>
      </c>
      <c r="D40" t="s">
        <v>369</v>
      </c>
      <c r="H40">
        <v>0.90890000000000004</v>
      </c>
      <c r="I40">
        <v>0.84020000000000006</v>
      </c>
      <c r="K40" s="9"/>
    </row>
    <row r="41" spans="1:11" x14ac:dyDescent="0.25">
      <c r="A41" t="s">
        <v>2152</v>
      </c>
      <c r="B41" t="s">
        <v>2153</v>
      </c>
      <c r="C41" t="s">
        <v>622</v>
      </c>
      <c r="D41" t="s">
        <v>1311</v>
      </c>
      <c r="H41">
        <v>0.90890000000000004</v>
      </c>
      <c r="I41">
        <v>0.81090000000000007</v>
      </c>
      <c r="K41" s="9"/>
    </row>
    <row r="42" spans="1:11" x14ac:dyDescent="0.25">
      <c r="A42" t="s">
        <v>2154</v>
      </c>
      <c r="B42" t="s">
        <v>2155</v>
      </c>
      <c r="C42" t="s">
        <v>663</v>
      </c>
      <c r="D42" t="s">
        <v>240</v>
      </c>
      <c r="H42">
        <v>0.90890000000000004</v>
      </c>
      <c r="I42">
        <v>0.83560000000000001</v>
      </c>
      <c r="K42" s="9"/>
    </row>
    <row r="43" spans="1:11" x14ac:dyDescent="0.25">
      <c r="A43" t="s">
        <v>2156</v>
      </c>
      <c r="B43" t="s">
        <v>2157</v>
      </c>
      <c r="C43" t="s">
        <v>707</v>
      </c>
      <c r="D43" t="s">
        <v>300</v>
      </c>
      <c r="H43">
        <v>0.90890000000000004</v>
      </c>
      <c r="I43">
        <v>0.81390000000000007</v>
      </c>
      <c r="K43" s="9"/>
    </row>
    <row r="44" spans="1:11" x14ac:dyDescent="0.25">
      <c r="A44" t="s">
        <v>2158</v>
      </c>
      <c r="B44" t="s">
        <v>2159</v>
      </c>
      <c r="C44" t="s">
        <v>775</v>
      </c>
      <c r="D44" t="s">
        <v>1282</v>
      </c>
      <c r="H44">
        <v>1.0982000000000001</v>
      </c>
      <c r="I44">
        <v>0.82230000000000003</v>
      </c>
      <c r="K44" s="9"/>
    </row>
    <row r="45" spans="1:11" x14ac:dyDescent="0.25">
      <c r="A45" t="s">
        <v>2160</v>
      </c>
      <c r="B45" t="s">
        <v>2161</v>
      </c>
      <c r="C45" t="s">
        <v>832</v>
      </c>
      <c r="D45" t="s">
        <v>1819</v>
      </c>
      <c r="H45">
        <v>1.0638000000000001</v>
      </c>
      <c r="I45">
        <v>0.89340000000000008</v>
      </c>
      <c r="K45" s="9"/>
    </row>
    <row r="46" spans="1:11" x14ac:dyDescent="0.25">
      <c r="A46" t="s">
        <v>2162</v>
      </c>
      <c r="B46" t="s">
        <v>2163</v>
      </c>
      <c r="C46" t="s">
        <v>880</v>
      </c>
      <c r="D46" t="s">
        <v>917</v>
      </c>
      <c r="H46">
        <v>0.90890000000000004</v>
      </c>
      <c r="I46">
        <v>0.81390000000000007</v>
      </c>
      <c r="K46" s="9"/>
    </row>
    <row r="47" spans="1:11" x14ac:dyDescent="0.25">
      <c r="A47" t="s">
        <v>2164</v>
      </c>
      <c r="B47" t="s">
        <v>2165</v>
      </c>
      <c r="C47" t="s">
        <v>891</v>
      </c>
      <c r="D47" t="s">
        <v>1073</v>
      </c>
      <c r="H47">
        <v>0.90890000000000004</v>
      </c>
      <c r="I47">
        <v>0.81390000000000007</v>
      </c>
      <c r="K47" s="9"/>
    </row>
    <row r="48" spans="1:11" x14ac:dyDescent="0.25">
      <c r="A48" t="s">
        <v>2166</v>
      </c>
      <c r="B48" t="s">
        <v>2167</v>
      </c>
      <c r="C48" t="s">
        <v>1</v>
      </c>
      <c r="D48" t="s">
        <v>139</v>
      </c>
      <c r="H48">
        <v>1.0638000000000001</v>
      </c>
      <c r="I48">
        <v>0.81390000000000007</v>
      </c>
      <c r="K48" s="9"/>
    </row>
    <row r="49" spans="1:11" x14ac:dyDescent="0.25">
      <c r="A49" t="s">
        <v>2168</v>
      </c>
      <c r="B49" t="s">
        <v>2169</v>
      </c>
      <c r="C49" t="s">
        <v>918</v>
      </c>
      <c r="D49" t="s">
        <v>141</v>
      </c>
      <c r="H49">
        <v>0.90890000000000004</v>
      </c>
      <c r="I49">
        <v>0.81390000000000007</v>
      </c>
      <c r="K49" s="9"/>
    </row>
    <row r="50" spans="1:11" x14ac:dyDescent="0.25">
      <c r="A50" t="s">
        <v>2170</v>
      </c>
      <c r="B50" t="s">
        <v>2171</v>
      </c>
      <c r="C50" t="s">
        <v>1011</v>
      </c>
      <c r="D50" t="s">
        <v>568</v>
      </c>
      <c r="H50">
        <v>0.90890000000000004</v>
      </c>
      <c r="I50">
        <v>0.81390000000000007</v>
      </c>
      <c r="K50" s="9"/>
    </row>
    <row r="51" spans="1:11" x14ac:dyDescent="0.25">
      <c r="A51" t="s">
        <v>2172</v>
      </c>
      <c r="B51" t="s">
        <v>2173</v>
      </c>
      <c r="C51" t="s">
        <v>1072</v>
      </c>
      <c r="D51" t="s">
        <v>1863</v>
      </c>
      <c r="H51">
        <v>0.90890000000000004</v>
      </c>
      <c r="I51">
        <v>0.88450000000000006</v>
      </c>
      <c r="K51" s="9"/>
    </row>
    <row r="52" spans="1:11" x14ac:dyDescent="0.25">
      <c r="A52" t="s">
        <v>2174</v>
      </c>
      <c r="B52" t="s">
        <v>2175</v>
      </c>
      <c r="C52" t="s">
        <v>1108</v>
      </c>
      <c r="D52" t="s">
        <v>1448</v>
      </c>
      <c r="H52">
        <v>1.0982000000000001</v>
      </c>
      <c r="I52">
        <v>0.82420000000000004</v>
      </c>
      <c r="K52" s="9"/>
    </row>
    <row r="53" spans="1:11" x14ac:dyDescent="0.25">
      <c r="A53" t="s">
        <v>2176</v>
      </c>
      <c r="B53" t="s">
        <v>2177</v>
      </c>
      <c r="C53" t="s">
        <v>1147</v>
      </c>
      <c r="D53" t="s">
        <v>921</v>
      </c>
      <c r="H53">
        <v>0.9336000000000001</v>
      </c>
      <c r="I53">
        <v>0.88450000000000006</v>
      </c>
      <c r="K53" s="9"/>
    </row>
    <row r="54" spans="1:11" x14ac:dyDescent="0.25">
      <c r="A54" t="s">
        <v>2178</v>
      </c>
      <c r="B54" t="s">
        <v>2179</v>
      </c>
      <c r="C54" t="s">
        <v>1183</v>
      </c>
      <c r="D54" t="s">
        <v>664</v>
      </c>
      <c r="H54">
        <v>0.90890000000000004</v>
      </c>
      <c r="I54">
        <v>0.81390000000000007</v>
      </c>
      <c r="K54" s="9"/>
    </row>
    <row r="55" spans="1:11" x14ac:dyDescent="0.25">
      <c r="A55" t="s">
        <v>2180</v>
      </c>
      <c r="B55" t="s">
        <v>2181</v>
      </c>
      <c r="C55" t="s">
        <v>1226</v>
      </c>
      <c r="D55" t="s">
        <v>922</v>
      </c>
      <c r="H55">
        <v>1.0982000000000001</v>
      </c>
      <c r="I55">
        <v>0.79190000000000005</v>
      </c>
      <c r="K55" s="9"/>
    </row>
    <row r="56" spans="1:11" x14ac:dyDescent="0.25">
      <c r="A56" t="s">
        <v>2182</v>
      </c>
      <c r="B56" t="s">
        <v>2183</v>
      </c>
      <c r="C56" t="s">
        <v>1238</v>
      </c>
      <c r="D56" t="s">
        <v>890</v>
      </c>
      <c r="H56">
        <v>0.90890000000000004</v>
      </c>
      <c r="I56">
        <v>0.81390000000000007</v>
      </c>
      <c r="K56" s="9"/>
    </row>
    <row r="57" spans="1:11" x14ac:dyDescent="0.25">
      <c r="A57" t="s">
        <v>2184</v>
      </c>
      <c r="B57" t="s">
        <v>2185</v>
      </c>
      <c r="C57" t="s">
        <v>1246</v>
      </c>
      <c r="D57" t="s">
        <v>1313</v>
      </c>
      <c r="H57">
        <v>0.90890000000000004</v>
      </c>
      <c r="I57">
        <v>0.82230000000000003</v>
      </c>
      <c r="K57" s="9"/>
    </row>
    <row r="58" spans="1:11" x14ac:dyDescent="0.25">
      <c r="A58" t="s">
        <v>2186</v>
      </c>
      <c r="B58" t="s">
        <v>2187</v>
      </c>
      <c r="C58" t="s">
        <v>1258</v>
      </c>
      <c r="D58" t="s">
        <v>1506</v>
      </c>
      <c r="H58">
        <v>0.90890000000000004</v>
      </c>
      <c r="I58">
        <v>0.81390000000000007</v>
      </c>
      <c r="K58" s="9"/>
    </row>
    <row r="59" spans="1:11" x14ac:dyDescent="0.25">
      <c r="A59" t="s">
        <v>2188</v>
      </c>
      <c r="B59" t="s">
        <v>2189</v>
      </c>
      <c r="C59" t="s">
        <v>1283</v>
      </c>
      <c r="D59" t="s">
        <v>623</v>
      </c>
      <c r="H59">
        <v>0.90890000000000004</v>
      </c>
      <c r="I59">
        <v>0.9022</v>
      </c>
      <c r="K59" s="9"/>
    </row>
    <row r="60" spans="1:11" x14ac:dyDescent="0.25">
      <c r="A60" t="s">
        <v>2190</v>
      </c>
      <c r="B60" t="s">
        <v>2191</v>
      </c>
      <c r="C60" t="s">
        <v>1312</v>
      </c>
      <c r="D60" t="s">
        <v>1543</v>
      </c>
      <c r="H60">
        <v>0.90890000000000004</v>
      </c>
      <c r="I60">
        <v>0.92460000000000009</v>
      </c>
      <c r="K60" s="9"/>
    </row>
    <row r="61" spans="1:11" x14ac:dyDescent="0.25">
      <c r="A61" t="s">
        <v>2192</v>
      </c>
      <c r="B61" t="s">
        <v>2193</v>
      </c>
      <c r="C61" t="s">
        <v>1376</v>
      </c>
      <c r="D61" t="s">
        <v>923</v>
      </c>
      <c r="H61">
        <v>0.90890000000000004</v>
      </c>
      <c r="I61">
        <v>0.82230000000000003</v>
      </c>
      <c r="K61" s="9"/>
    </row>
    <row r="62" spans="1:11" x14ac:dyDescent="0.25">
      <c r="A62" t="s">
        <v>2194</v>
      </c>
      <c r="B62" t="s">
        <v>2195</v>
      </c>
      <c r="C62" t="s">
        <v>1411</v>
      </c>
      <c r="D62" t="s">
        <v>242</v>
      </c>
      <c r="H62">
        <v>0.90890000000000004</v>
      </c>
      <c r="I62">
        <v>0.89340000000000008</v>
      </c>
      <c r="K62" s="9"/>
    </row>
    <row r="63" spans="1:11" x14ac:dyDescent="0.25">
      <c r="A63" t="s">
        <v>2196</v>
      </c>
      <c r="B63" t="s">
        <v>2197</v>
      </c>
      <c r="C63" t="s">
        <v>1447</v>
      </c>
      <c r="D63" t="s">
        <v>243</v>
      </c>
      <c r="H63">
        <v>0.9769000000000001</v>
      </c>
      <c r="I63">
        <v>0.81390000000000007</v>
      </c>
      <c r="K63" s="9"/>
    </row>
    <row r="64" spans="1:11" x14ac:dyDescent="0.25">
      <c r="A64" t="s">
        <v>2198</v>
      </c>
      <c r="B64" t="s">
        <v>2199</v>
      </c>
      <c r="C64" t="s">
        <v>1488</v>
      </c>
      <c r="D64" t="s">
        <v>1820</v>
      </c>
      <c r="H64">
        <v>0.90890000000000004</v>
      </c>
      <c r="I64">
        <v>0.81390000000000007</v>
      </c>
      <c r="K64" s="9"/>
    </row>
    <row r="65" spans="1:11" x14ac:dyDescent="0.25">
      <c r="A65" t="s">
        <v>2200</v>
      </c>
      <c r="B65" t="s">
        <v>2201</v>
      </c>
      <c r="C65" t="s">
        <v>1505</v>
      </c>
      <c r="D65" t="s">
        <v>1821</v>
      </c>
      <c r="H65">
        <v>1.0982000000000001</v>
      </c>
      <c r="I65">
        <v>0.93390000000000006</v>
      </c>
      <c r="K65" s="9"/>
    </row>
    <row r="66" spans="1:11" x14ac:dyDescent="0.25">
      <c r="A66" t="s">
        <v>2202</v>
      </c>
      <c r="B66" t="s">
        <v>2203</v>
      </c>
      <c r="C66" t="s">
        <v>2014</v>
      </c>
      <c r="D66" t="s">
        <v>1074</v>
      </c>
      <c r="H66">
        <v>0.90890000000000004</v>
      </c>
      <c r="I66">
        <v>0.87530000000000008</v>
      </c>
      <c r="K66" s="9"/>
    </row>
    <row r="67" spans="1:11" x14ac:dyDescent="0.25">
      <c r="A67" t="s">
        <v>2204</v>
      </c>
      <c r="B67" t="s">
        <v>2205</v>
      </c>
      <c r="C67" t="s">
        <v>1537</v>
      </c>
      <c r="D67" t="s">
        <v>2019</v>
      </c>
      <c r="H67">
        <v>0.90890000000000004</v>
      </c>
      <c r="I67">
        <v>0.89640000000000009</v>
      </c>
      <c r="K67" s="9"/>
    </row>
    <row r="68" spans="1:11" x14ac:dyDescent="0.25">
      <c r="A68" t="s">
        <v>2206</v>
      </c>
      <c r="B68" t="s">
        <v>2207</v>
      </c>
      <c r="C68" t="s">
        <v>1541</v>
      </c>
      <c r="D68" t="s">
        <v>142</v>
      </c>
      <c r="H68">
        <v>0.90890000000000004</v>
      </c>
      <c r="I68">
        <v>0.94420000000000004</v>
      </c>
      <c r="K68" s="9"/>
    </row>
    <row r="69" spans="1:11" x14ac:dyDescent="0.25">
      <c r="A69" t="s">
        <v>2208</v>
      </c>
      <c r="B69" t="s">
        <v>2209</v>
      </c>
      <c r="C69" t="s">
        <v>1569</v>
      </c>
      <c r="D69" t="s">
        <v>708</v>
      </c>
      <c r="H69">
        <v>0.90890000000000004</v>
      </c>
      <c r="I69">
        <v>0.81390000000000007</v>
      </c>
      <c r="K69" s="9"/>
    </row>
    <row r="70" spans="1:11" x14ac:dyDescent="0.25">
      <c r="A70" t="s">
        <v>2210</v>
      </c>
      <c r="B70" t="s">
        <v>2211</v>
      </c>
      <c r="C70" t="s">
        <v>1607</v>
      </c>
      <c r="D70" t="s">
        <v>1109</v>
      </c>
      <c r="H70">
        <v>0.90890000000000004</v>
      </c>
      <c r="I70">
        <v>0.84020000000000006</v>
      </c>
      <c r="K70" s="9"/>
    </row>
    <row r="71" spans="1:11" x14ac:dyDescent="0.25">
      <c r="A71" t="s">
        <v>2212</v>
      </c>
      <c r="B71" t="s">
        <v>2213</v>
      </c>
      <c r="C71" t="s">
        <v>1634</v>
      </c>
      <c r="D71" t="s">
        <v>1635</v>
      </c>
      <c r="H71">
        <v>0.90890000000000004</v>
      </c>
      <c r="I71">
        <v>0.89160000000000006</v>
      </c>
      <c r="K71" s="9"/>
    </row>
    <row r="72" spans="1:11" x14ac:dyDescent="0.25">
      <c r="A72" t="s">
        <v>2214</v>
      </c>
      <c r="B72" t="s">
        <v>2215</v>
      </c>
      <c r="C72" t="s">
        <v>1792</v>
      </c>
      <c r="D72" t="s">
        <v>879</v>
      </c>
      <c r="H72">
        <v>0.90890000000000004</v>
      </c>
      <c r="I72">
        <v>0.81390000000000007</v>
      </c>
      <c r="K72" s="9"/>
    </row>
    <row r="73" spans="1:11" x14ac:dyDescent="0.25">
      <c r="A73" t="s">
        <v>2216</v>
      </c>
      <c r="B73" t="s">
        <v>2217</v>
      </c>
      <c r="C73" t="s">
        <v>1809</v>
      </c>
      <c r="D73" t="s">
        <v>1636</v>
      </c>
      <c r="H73">
        <v>1.0982000000000001</v>
      </c>
      <c r="I73">
        <v>0.9022</v>
      </c>
      <c r="K73" s="9"/>
    </row>
    <row r="74" spans="1:11" x14ac:dyDescent="0.25">
      <c r="A74" t="s">
        <v>2218</v>
      </c>
      <c r="B74" t="s">
        <v>2219</v>
      </c>
      <c r="C74" t="s">
        <v>1818</v>
      </c>
      <c r="D74" t="s">
        <v>892</v>
      </c>
      <c r="H74">
        <v>0.90890000000000004</v>
      </c>
      <c r="I74">
        <v>0.9022</v>
      </c>
      <c r="K74" s="9"/>
    </row>
    <row r="75" spans="1:11" x14ac:dyDescent="0.25">
      <c r="A75" t="s">
        <v>2220</v>
      </c>
      <c r="B75" t="s">
        <v>2221</v>
      </c>
      <c r="C75" t="s">
        <v>115</v>
      </c>
      <c r="D75" t="s">
        <v>1012</v>
      </c>
      <c r="H75">
        <v>0.90890000000000004</v>
      </c>
      <c r="I75">
        <v>0.90160000000000007</v>
      </c>
      <c r="K75" s="9"/>
    </row>
    <row r="76" spans="1:11" x14ac:dyDescent="0.25">
      <c r="A76" t="s">
        <v>2222</v>
      </c>
      <c r="B76" t="s">
        <v>2223</v>
      </c>
      <c r="C76" t="s">
        <v>1901</v>
      </c>
      <c r="D76" t="s">
        <v>1314</v>
      </c>
      <c r="H76">
        <v>0.90890000000000004</v>
      </c>
      <c r="I76">
        <v>0.88450000000000006</v>
      </c>
      <c r="K76" s="9"/>
    </row>
    <row r="77" spans="1:11" x14ac:dyDescent="0.25">
      <c r="A77" t="s">
        <v>2224</v>
      </c>
      <c r="B77" t="s">
        <v>2225</v>
      </c>
      <c r="C77" t="s">
        <v>1924</v>
      </c>
      <c r="D77" t="s">
        <v>1184</v>
      </c>
      <c r="H77">
        <v>1.0495000000000001</v>
      </c>
      <c r="I77">
        <v>0.88450000000000006</v>
      </c>
      <c r="K77" s="9"/>
    </row>
    <row r="78" spans="1:11" x14ac:dyDescent="0.25">
      <c r="A78" t="s">
        <v>2226</v>
      </c>
      <c r="B78" t="s">
        <v>2227</v>
      </c>
      <c r="C78" t="s">
        <v>1942</v>
      </c>
      <c r="D78" t="s">
        <v>924</v>
      </c>
      <c r="H78">
        <v>0.90890000000000004</v>
      </c>
      <c r="I78">
        <v>0.80310000000000004</v>
      </c>
      <c r="K78" s="9"/>
    </row>
    <row r="79" spans="1:11" x14ac:dyDescent="0.25">
      <c r="A79" t="s">
        <v>2228</v>
      </c>
      <c r="B79" t="s">
        <v>2229</v>
      </c>
      <c r="C79" t="s">
        <v>2000</v>
      </c>
      <c r="D79" t="s">
        <v>169</v>
      </c>
      <c r="H79">
        <v>0.90890000000000004</v>
      </c>
      <c r="I79">
        <v>0.81390000000000007</v>
      </c>
      <c r="K79" s="9"/>
    </row>
    <row r="80" spans="1:11" x14ac:dyDescent="0.25">
      <c r="A80" t="s">
        <v>2230</v>
      </c>
      <c r="D80" t="s">
        <v>665</v>
      </c>
      <c r="H80">
        <v>1.0638000000000001</v>
      </c>
      <c r="I80">
        <v>0.84020000000000006</v>
      </c>
      <c r="K80" s="9"/>
    </row>
    <row r="81" spans="1:11" x14ac:dyDescent="0.25">
      <c r="A81" t="s">
        <v>2231</v>
      </c>
      <c r="D81" t="s">
        <v>419</v>
      </c>
      <c r="H81">
        <v>0.90890000000000004</v>
      </c>
      <c r="I81">
        <v>0.89640000000000009</v>
      </c>
      <c r="K81" s="9"/>
    </row>
    <row r="82" spans="1:11" x14ac:dyDescent="0.25">
      <c r="A82" t="s">
        <v>2232</v>
      </c>
      <c r="D82" t="s">
        <v>1822</v>
      </c>
      <c r="H82">
        <v>0.90890000000000004</v>
      </c>
      <c r="I82">
        <v>0.81090000000000007</v>
      </c>
      <c r="K82" s="9"/>
    </row>
    <row r="83" spans="1:11" x14ac:dyDescent="0.25">
      <c r="A83" t="s">
        <v>2233</v>
      </c>
      <c r="D83" t="s">
        <v>1637</v>
      </c>
      <c r="H83">
        <v>0.90890000000000004</v>
      </c>
      <c r="I83">
        <v>0.93390000000000006</v>
      </c>
      <c r="K83" s="9"/>
    </row>
    <row r="84" spans="1:11" x14ac:dyDescent="0.25">
      <c r="A84" t="s">
        <v>2234</v>
      </c>
      <c r="D84" t="s">
        <v>301</v>
      </c>
      <c r="H84">
        <v>0.90890000000000004</v>
      </c>
      <c r="I84">
        <v>0.9022</v>
      </c>
      <c r="K84" s="9"/>
    </row>
    <row r="85" spans="1:11" x14ac:dyDescent="0.25">
      <c r="A85" t="s">
        <v>2235</v>
      </c>
      <c r="D85" t="s">
        <v>1638</v>
      </c>
      <c r="H85">
        <v>0.83740000000000003</v>
      </c>
      <c r="I85">
        <v>0.79530000000000001</v>
      </c>
      <c r="K85" s="9"/>
    </row>
    <row r="86" spans="1:11" x14ac:dyDescent="0.25">
      <c r="A86" t="s">
        <v>2236</v>
      </c>
      <c r="D86" t="s">
        <v>302</v>
      </c>
      <c r="H86">
        <v>0.90890000000000004</v>
      </c>
      <c r="I86">
        <v>0.81390000000000007</v>
      </c>
      <c r="K86" s="9"/>
    </row>
    <row r="87" spans="1:11" x14ac:dyDescent="0.25">
      <c r="A87" t="s">
        <v>2237</v>
      </c>
      <c r="D87" t="s">
        <v>2020</v>
      </c>
      <c r="H87">
        <v>1.0982000000000001</v>
      </c>
      <c r="I87">
        <v>0.81390000000000007</v>
      </c>
      <c r="K87" s="9"/>
    </row>
    <row r="88" spans="1:11" x14ac:dyDescent="0.25">
      <c r="A88" t="s">
        <v>2238</v>
      </c>
      <c r="D88" t="s">
        <v>925</v>
      </c>
      <c r="H88">
        <v>0.90890000000000004</v>
      </c>
      <c r="I88">
        <v>0.81390000000000007</v>
      </c>
      <c r="K88" s="9"/>
    </row>
    <row r="89" spans="1:11" x14ac:dyDescent="0.25">
      <c r="A89" t="s">
        <v>2239</v>
      </c>
      <c r="D89" t="s">
        <v>55</v>
      </c>
      <c r="H89">
        <v>0.90890000000000004</v>
      </c>
      <c r="I89">
        <v>0.83560000000000001</v>
      </c>
      <c r="K89" s="9"/>
    </row>
    <row r="90" spans="1:11" x14ac:dyDescent="0.25">
      <c r="A90" t="s">
        <v>2240</v>
      </c>
      <c r="D90" t="s">
        <v>1823</v>
      </c>
      <c r="H90">
        <v>0.90890000000000004</v>
      </c>
      <c r="I90">
        <v>0.82230000000000003</v>
      </c>
      <c r="K90" s="9"/>
    </row>
    <row r="91" spans="1:11" x14ac:dyDescent="0.25">
      <c r="A91" t="s">
        <v>2241</v>
      </c>
      <c r="D91" t="s">
        <v>1507</v>
      </c>
      <c r="H91">
        <v>0.90890000000000004</v>
      </c>
      <c r="I91">
        <v>0.89160000000000006</v>
      </c>
      <c r="K91" s="9"/>
    </row>
    <row r="92" spans="1:11" x14ac:dyDescent="0.25">
      <c r="A92" t="s">
        <v>2242</v>
      </c>
      <c r="D92" t="s">
        <v>881</v>
      </c>
      <c r="H92">
        <v>0.90890000000000004</v>
      </c>
      <c r="I92">
        <v>0.81390000000000007</v>
      </c>
      <c r="K92" s="9"/>
    </row>
    <row r="93" spans="1:11" x14ac:dyDescent="0.25">
      <c r="A93" t="s">
        <v>2243</v>
      </c>
      <c r="D93" t="s">
        <v>2021</v>
      </c>
      <c r="H93">
        <v>0.90890000000000004</v>
      </c>
      <c r="I93">
        <v>0.81390000000000007</v>
      </c>
      <c r="K93" s="9"/>
    </row>
    <row r="94" spans="1:11" x14ac:dyDescent="0.25">
      <c r="A94" t="s">
        <v>2244</v>
      </c>
      <c r="D94" t="s">
        <v>1185</v>
      </c>
      <c r="H94">
        <v>0.9769000000000001</v>
      </c>
      <c r="K94" s="9"/>
    </row>
    <row r="95" spans="1:11" x14ac:dyDescent="0.25">
      <c r="A95" t="s">
        <v>2245</v>
      </c>
      <c r="D95" t="s">
        <v>833</v>
      </c>
      <c r="H95">
        <v>1.0982000000000001</v>
      </c>
      <c r="K95" s="9"/>
    </row>
    <row r="96" spans="1:11" x14ac:dyDescent="0.25">
      <c r="A96" t="s">
        <v>2246</v>
      </c>
      <c r="D96" t="s">
        <v>1315</v>
      </c>
      <c r="H96">
        <v>1.0982000000000001</v>
      </c>
      <c r="K96" s="9"/>
    </row>
    <row r="97" spans="1:11" x14ac:dyDescent="0.25">
      <c r="A97" t="s">
        <v>2247</v>
      </c>
      <c r="D97" t="s">
        <v>1412</v>
      </c>
      <c r="H97">
        <v>0.90890000000000004</v>
      </c>
      <c r="K97" s="9"/>
    </row>
    <row r="98" spans="1:11" x14ac:dyDescent="0.25">
      <c r="A98" t="s">
        <v>2248</v>
      </c>
      <c r="D98" t="s">
        <v>186</v>
      </c>
      <c r="H98">
        <v>0.9173</v>
      </c>
      <c r="K98" s="9"/>
    </row>
    <row r="99" spans="1:11" x14ac:dyDescent="0.25">
      <c r="A99" t="s">
        <v>2249</v>
      </c>
      <c r="D99" t="s">
        <v>1413</v>
      </c>
      <c r="H99">
        <v>0.90890000000000004</v>
      </c>
      <c r="K99" s="9"/>
    </row>
    <row r="100" spans="1:11" x14ac:dyDescent="0.25">
      <c r="A100" t="s">
        <v>2250</v>
      </c>
      <c r="D100" t="s">
        <v>1902</v>
      </c>
      <c r="H100">
        <v>0.90890000000000004</v>
      </c>
      <c r="K100" s="9"/>
    </row>
    <row r="101" spans="1:11" x14ac:dyDescent="0.25">
      <c r="A101" t="s">
        <v>2251</v>
      </c>
      <c r="D101" t="s">
        <v>834</v>
      </c>
      <c r="H101">
        <v>0.90890000000000004</v>
      </c>
      <c r="K101" s="9"/>
    </row>
    <row r="102" spans="1:11" x14ac:dyDescent="0.25">
      <c r="A102" t="s">
        <v>2252</v>
      </c>
      <c r="D102" t="s">
        <v>1639</v>
      </c>
      <c r="H102">
        <v>0.90890000000000004</v>
      </c>
      <c r="K102" s="9"/>
    </row>
    <row r="103" spans="1:11" x14ac:dyDescent="0.25">
      <c r="A103" t="s">
        <v>2253</v>
      </c>
      <c r="D103" t="s">
        <v>709</v>
      </c>
      <c r="H103">
        <v>0.90890000000000004</v>
      </c>
      <c r="K103" s="9"/>
    </row>
    <row r="104" spans="1:11" x14ac:dyDescent="0.25">
      <c r="A104" t="s">
        <v>2254</v>
      </c>
      <c r="D104" t="s">
        <v>1414</v>
      </c>
      <c r="H104">
        <v>1.0638000000000001</v>
      </c>
      <c r="K104" s="9"/>
    </row>
    <row r="105" spans="1:11" x14ac:dyDescent="0.25">
      <c r="A105" t="s">
        <v>2255</v>
      </c>
      <c r="D105" t="s">
        <v>421</v>
      </c>
      <c r="H105">
        <v>0.90890000000000004</v>
      </c>
      <c r="K105" s="9"/>
    </row>
    <row r="106" spans="1:11" x14ac:dyDescent="0.25">
      <c r="A106" t="s">
        <v>2256</v>
      </c>
      <c r="D106" t="s">
        <v>1245</v>
      </c>
      <c r="H106">
        <v>0.90890000000000004</v>
      </c>
      <c r="K106" s="9"/>
    </row>
    <row r="107" spans="1:11" x14ac:dyDescent="0.25">
      <c r="A107" t="s">
        <v>2257</v>
      </c>
      <c r="D107" t="s">
        <v>1449</v>
      </c>
      <c r="H107">
        <v>1.0982000000000001</v>
      </c>
      <c r="K107" s="9"/>
    </row>
    <row r="108" spans="1:11" x14ac:dyDescent="0.25">
      <c r="A108" t="s">
        <v>2258</v>
      </c>
      <c r="D108" t="s">
        <v>1075</v>
      </c>
      <c r="H108">
        <v>0.90890000000000004</v>
      </c>
      <c r="K108" s="9"/>
    </row>
    <row r="109" spans="1:11" x14ac:dyDescent="0.25">
      <c r="A109" t="s">
        <v>2259</v>
      </c>
      <c r="D109" t="s">
        <v>1110</v>
      </c>
      <c r="H109">
        <v>0.90890000000000004</v>
      </c>
      <c r="K109" s="9"/>
    </row>
    <row r="110" spans="1:11" x14ac:dyDescent="0.25">
      <c r="A110" t="s">
        <v>2260</v>
      </c>
      <c r="D110" t="s">
        <v>666</v>
      </c>
      <c r="H110">
        <v>0.90890000000000004</v>
      </c>
      <c r="K110" s="9"/>
    </row>
    <row r="111" spans="1:11" x14ac:dyDescent="0.25">
      <c r="A111" t="s">
        <v>2261</v>
      </c>
      <c r="D111" t="s">
        <v>1415</v>
      </c>
      <c r="H111">
        <v>1.0982000000000001</v>
      </c>
      <c r="K111" s="9"/>
    </row>
    <row r="112" spans="1:11" x14ac:dyDescent="0.25">
      <c r="A112" t="s">
        <v>2262</v>
      </c>
      <c r="D112" t="s">
        <v>1824</v>
      </c>
      <c r="H112">
        <v>0.90890000000000004</v>
      </c>
      <c r="K112" s="9"/>
    </row>
    <row r="113" spans="1:11" x14ac:dyDescent="0.25">
      <c r="A113" t="s">
        <v>2263</v>
      </c>
      <c r="D113" t="s">
        <v>1568</v>
      </c>
      <c r="K113" s="9"/>
    </row>
    <row r="114" spans="1:11" x14ac:dyDescent="0.25">
      <c r="A114" t="s">
        <v>2264</v>
      </c>
      <c r="D114" t="s">
        <v>1640</v>
      </c>
      <c r="K114" s="9"/>
    </row>
    <row r="115" spans="1:11" x14ac:dyDescent="0.25">
      <c r="A115" t="s">
        <v>2265</v>
      </c>
      <c r="D115" t="s">
        <v>48</v>
      </c>
      <c r="K115" s="9"/>
    </row>
    <row r="116" spans="1:11" x14ac:dyDescent="0.25">
      <c r="A116" t="s">
        <v>2266</v>
      </c>
      <c r="D116" t="s">
        <v>1316</v>
      </c>
      <c r="K116" s="9"/>
    </row>
    <row r="117" spans="1:11" x14ac:dyDescent="0.25">
      <c r="A117" t="s">
        <v>2267</v>
      </c>
      <c r="D117" t="s">
        <v>835</v>
      </c>
      <c r="K117" s="9"/>
    </row>
    <row r="118" spans="1:11" x14ac:dyDescent="0.25">
      <c r="A118" t="s">
        <v>2268</v>
      </c>
      <c r="D118" t="s">
        <v>303</v>
      </c>
      <c r="K118" s="9"/>
    </row>
    <row r="119" spans="1:11" x14ac:dyDescent="0.25">
      <c r="A119" t="s">
        <v>2269</v>
      </c>
      <c r="D119" t="s">
        <v>422</v>
      </c>
      <c r="K119" s="9"/>
    </row>
    <row r="120" spans="1:11" x14ac:dyDescent="0.25">
      <c r="A120" t="s">
        <v>2270</v>
      </c>
      <c r="D120" t="s">
        <v>1641</v>
      </c>
      <c r="K120" s="9"/>
    </row>
    <row r="121" spans="1:11" x14ac:dyDescent="0.25">
      <c r="A121" t="s">
        <v>2271</v>
      </c>
      <c r="D121" t="s">
        <v>371</v>
      </c>
      <c r="K121" s="9"/>
    </row>
    <row r="122" spans="1:11" x14ac:dyDescent="0.25">
      <c r="A122" t="s">
        <v>2272</v>
      </c>
      <c r="D122" t="s">
        <v>52</v>
      </c>
      <c r="K122" s="9"/>
    </row>
    <row r="123" spans="1:11" x14ac:dyDescent="0.25">
      <c r="A123" t="s">
        <v>2273</v>
      </c>
      <c r="D123" t="s">
        <v>776</v>
      </c>
      <c r="K123" s="9"/>
    </row>
    <row r="124" spans="1:11" x14ac:dyDescent="0.25">
      <c r="A124" t="s">
        <v>2274</v>
      </c>
      <c r="D124" t="s">
        <v>893</v>
      </c>
      <c r="K124" s="9"/>
    </row>
    <row r="125" spans="1:11" x14ac:dyDescent="0.25">
      <c r="A125" t="s">
        <v>2275</v>
      </c>
      <c r="D125" t="s">
        <v>907</v>
      </c>
      <c r="K125" s="9"/>
    </row>
    <row r="126" spans="1:11" x14ac:dyDescent="0.25">
      <c r="A126" t="s">
        <v>2276</v>
      </c>
      <c r="D126" t="s">
        <v>1544</v>
      </c>
      <c r="K126" s="9"/>
    </row>
    <row r="127" spans="1:11" x14ac:dyDescent="0.25">
      <c r="A127" t="s">
        <v>2277</v>
      </c>
      <c r="D127" t="s">
        <v>1642</v>
      </c>
      <c r="K127" s="9"/>
    </row>
    <row r="128" spans="1:11" x14ac:dyDescent="0.25">
      <c r="A128" t="s">
        <v>2278</v>
      </c>
      <c r="D128" t="s">
        <v>423</v>
      </c>
      <c r="K128" s="9"/>
    </row>
    <row r="129" spans="1:11" x14ac:dyDescent="0.25">
      <c r="A129" t="s">
        <v>2279</v>
      </c>
      <c r="D129" t="s">
        <v>1186</v>
      </c>
      <c r="K129" s="9"/>
    </row>
    <row r="130" spans="1:11" x14ac:dyDescent="0.25">
      <c r="A130" t="s">
        <v>2280</v>
      </c>
      <c r="D130" t="s">
        <v>536</v>
      </c>
      <c r="K130" s="9"/>
    </row>
    <row r="131" spans="1:11" x14ac:dyDescent="0.25">
      <c r="A131" t="s">
        <v>2281</v>
      </c>
      <c r="D131" t="s">
        <v>928</v>
      </c>
      <c r="K131" s="9"/>
    </row>
    <row r="132" spans="1:11" x14ac:dyDescent="0.25">
      <c r="A132" t="s">
        <v>2282</v>
      </c>
      <c r="D132" t="s">
        <v>710</v>
      </c>
      <c r="K132" s="9"/>
    </row>
    <row r="133" spans="1:11" x14ac:dyDescent="0.25">
      <c r="A133" t="s">
        <v>2283</v>
      </c>
      <c r="D133" t="s">
        <v>53</v>
      </c>
      <c r="K133" s="9"/>
    </row>
    <row r="134" spans="1:11" x14ac:dyDescent="0.25">
      <c r="A134" t="s">
        <v>2284</v>
      </c>
      <c r="D134" t="s">
        <v>2022</v>
      </c>
      <c r="K134" s="9"/>
    </row>
    <row r="135" spans="1:11" x14ac:dyDescent="0.25">
      <c r="A135" t="s">
        <v>2285</v>
      </c>
      <c r="D135" t="s">
        <v>1377</v>
      </c>
      <c r="K135" s="9"/>
    </row>
    <row r="136" spans="1:11" x14ac:dyDescent="0.25">
      <c r="A136" t="s">
        <v>2286</v>
      </c>
      <c r="D136" t="s">
        <v>908</v>
      </c>
      <c r="K136" s="9"/>
    </row>
    <row r="137" spans="1:11" x14ac:dyDescent="0.25">
      <c r="A137" t="s">
        <v>2287</v>
      </c>
      <c r="D137" t="s">
        <v>1545</v>
      </c>
      <c r="K137" s="9"/>
    </row>
    <row r="138" spans="1:11" x14ac:dyDescent="0.25">
      <c r="A138" t="s">
        <v>2288</v>
      </c>
      <c r="D138" t="s">
        <v>2023</v>
      </c>
      <c r="K138" s="9"/>
    </row>
    <row r="139" spans="1:11" x14ac:dyDescent="0.25">
      <c r="A139" t="s">
        <v>2289</v>
      </c>
      <c r="D139" t="s">
        <v>777</v>
      </c>
      <c r="K139" s="9"/>
    </row>
    <row r="140" spans="1:11" x14ac:dyDescent="0.25">
      <c r="A140" t="s">
        <v>2290</v>
      </c>
      <c r="D140" t="s">
        <v>1945</v>
      </c>
      <c r="K140" s="9"/>
    </row>
    <row r="141" spans="1:11" x14ac:dyDescent="0.25">
      <c r="A141" t="s">
        <v>2291</v>
      </c>
      <c r="D141" t="s">
        <v>424</v>
      </c>
      <c r="K141" s="9"/>
    </row>
    <row r="142" spans="1:11" x14ac:dyDescent="0.25">
      <c r="A142" t="s">
        <v>2292</v>
      </c>
      <c r="D142" t="s">
        <v>929</v>
      </c>
      <c r="K142" s="9"/>
    </row>
    <row r="143" spans="1:11" x14ac:dyDescent="0.25">
      <c r="A143" t="s">
        <v>2293</v>
      </c>
      <c r="D143" t="s">
        <v>624</v>
      </c>
      <c r="K143" s="9"/>
    </row>
    <row r="144" spans="1:11" x14ac:dyDescent="0.25">
      <c r="A144" t="s">
        <v>2294</v>
      </c>
      <c r="D144" t="s">
        <v>711</v>
      </c>
      <c r="K144" s="9"/>
    </row>
    <row r="145" spans="1:11" x14ac:dyDescent="0.25">
      <c r="A145" t="s">
        <v>2295</v>
      </c>
      <c r="D145" t="s">
        <v>425</v>
      </c>
      <c r="K145" s="9"/>
    </row>
    <row r="146" spans="1:11" x14ac:dyDescent="0.25">
      <c r="A146" t="s">
        <v>2296</v>
      </c>
      <c r="D146" t="s">
        <v>1643</v>
      </c>
      <c r="K146" s="9"/>
    </row>
    <row r="147" spans="1:11" x14ac:dyDescent="0.25">
      <c r="A147" t="s">
        <v>2297</v>
      </c>
      <c r="D147" t="s">
        <v>1111</v>
      </c>
      <c r="K147" s="9"/>
    </row>
    <row r="148" spans="1:11" x14ac:dyDescent="0.25">
      <c r="A148" t="s">
        <v>2298</v>
      </c>
      <c r="D148" t="s">
        <v>778</v>
      </c>
      <c r="K148" s="9"/>
    </row>
    <row r="149" spans="1:11" x14ac:dyDescent="0.25">
      <c r="A149" t="s">
        <v>2299</v>
      </c>
      <c r="D149" t="s">
        <v>187</v>
      </c>
      <c r="K149" s="9"/>
    </row>
    <row r="150" spans="1:11" x14ac:dyDescent="0.25">
      <c r="A150" t="s">
        <v>2300</v>
      </c>
      <c r="D150" t="s">
        <v>372</v>
      </c>
      <c r="K150" s="9"/>
    </row>
    <row r="151" spans="1:11" x14ac:dyDescent="0.25">
      <c r="A151" t="s">
        <v>2301</v>
      </c>
      <c r="D151" t="s">
        <v>2024</v>
      </c>
      <c r="K151" s="9"/>
    </row>
    <row r="152" spans="1:11" x14ac:dyDescent="0.25">
      <c r="A152" t="s">
        <v>2302</v>
      </c>
      <c r="D152" t="s">
        <v>1946</v>
      </c>
      <c r="K152" s="9"/>
    </row>
    <row r="153" spans="1:11" x14ac:dyDescent="0.25">
      <c r="A153" t="s">
        <v>2303</v>
      </c>
      <c r="D153" t="s">
        <v>1644</v>
      </c>
      <c r="K153" s="9"/>
    </row>
    <row r="154" spans="1:11" x14ac:dyDescent="0.25">
      <c r="A154" t="s">
        <v>2304</v>
      </c>
      <c r="D154" t="s">
        <v>1570</v>
      </c>
      <c r="K154" s="9"/>
    </row>
    <row r="155" spans="1:11" x14ac:dyDescent="0.25">
      <c r="A155" t="s">
        <v>2305</v>
      </c>
      <c r="D155" t="s">
        <v>537</v>
      </c>
      <c r="K155" s="9"/>
    </row>
    <row r="156" spans="1:11" x14ac:dyDescent="0.25">
      <c r="A156" t="s">
        <v>2306</v>
      </c>
      <c r="D156" t="s">
        <v>1317</v>
      </c>
      <c r="K156" s="9"/>
    </row>
    <row r="157" spans="1:11" x14ac:dyDescent="0.25">
      <c r="A157" t="s">
        <v>2307</v>
      </c>
      <c r="D157" t="s">
        <v>836</v>
      </c>
      <c r="K157" s="9"/>
    </row>
    <row r="158" spans="1:11" x14ac:dyDescent="0.25">
      <c r="A158" t="s">
        <v>2308</v>
      </c>
      <c r="D158" t="s">
        <v>1450</v>
      </c>
      <c r="K158" s="9"/>
    </row>
    <row r="159" spans="1:11" x14ac:dyDescent="0.25">
      <c r="A159" t="s">
        <v>2309</v>
      </c>
      <c r="D159" t="s">
        <v>1146</v>
      </c>
      <c r="K159" s="9"/>
    </row>
    <row r="160" spans="1:11" x14ac:dyDescent="0.25">
      <c r="A160" t="s">
        <v>2310</v>
      </c>
      <c r="D160" t="s">
        <v>1013</v>
      </c>
      <c r="K160" s="9"/>
    </row>
    <row r="161" spans="1:11" x14ac:dyDescent="0.25">
      <c r="A161" t="s">
        <v>2311</v>
      </c>
      <c r="D161" t="s">
        <v>1451</v>
      </c>
      <c r="K161" s="9"/>
    </row>
    <row r="162" spans="1:11" x14ac:dyDescent="0.25">
      <c r="A162" t="s">
        <v>2312</v>
      </c>
      <c r="D162" t="s">
        <v>1508</v>
      </c>
      <c r="K162" s="9"/>
    </row>
    <row r="163" spans="1:11" x14ac:dyDescent="0.25">
      <c r="A163" t="s">
        <v>2313</v>
      </c>
      <c r="D163" t="s">
        <v>1645</v>
      </c>
      <c r="K163" s="9"/>
    </row>
    <row r="164" spans="1:11" x14ac:dyDescent="0.25">
      <c r="A164" t="s">
        <v>2314</v>
      </c>
      <c r="D164" t="s">
        <v>1237</v>
      </c>
      <c r="K164" s="9"/>
    </row>
    <row r="165" spans="1:11" x14ac:dyDescent="0.25">
      <c r="D165" t="s">
        <v>779</v>
      </c>
      <c r="K165" s="9"/>
    </row>
    <row r="166" spans="1:11" x14ac:dyDescent="0.25">
      <c r="D166" t="s">
        <v>1416</v>
      </c>
    </row>
    <row r="167" spans="1:11" x14ac:dyDescent="0.25">
      <c r="D167" t="s">
        <v>1014</v>
      </c>
    </row>
    <row r="168" spans="1:11" x14ac:dyDescent="0.25">
      <c r="D168" t="s">
        <v>426</v>
      </c>
    </row>
    <row r="169" spans="1:11" x14ac:dyDescent="0.25">
      <c r="D169" t="s">
        <v>538</v>
      </c>
    </row>
    <row r="170" spans="1:11" x14ac:dyDescent="0.25">
      <c r="D170" t="s">
        <v>1571</v>
      </c>
    </row>
    <row r="171" spans="1:11" x14ac:dyDescent="0.25">
      <c r="D171" t="s">
        <v>1810</v>
      </c>
    </row>
    <row r="172" spans="1:11" x14ac:dyDescent="0.25">
      <c r="D172" t="s">
        <v>1378</v>
      </c>
    </row>
    <row r="173" spans="1:11" x14ac:dyDescent="0.25">
      <c r="D173" t="s">
        <v>304</v>
      </c>
    </row>
    <row r="174" spans="1:11" x14ac:dyDescent="0.25">
      <c r="D174" t="s">
        <v>188</v>
      </c>
    </row>
    <row r="175" spans="1:11" x14ac:dyDescent="0.25">
      <c r="D175" t="s">
        <v>930</v>
      </c>
    </row>
    <row r="176" spans="1:11" x14ac:dyDescent="0.25">
      <c r="D176" t="s">
        <v>1247</v>
      </c>
    </row>
    <row r="177" spans="4:4" x14ac:dyDescent="0.25">
      <c r="D177" t="s">
        <v>1546</v>
      </c>
    </row>
    <row r="178" spans="4:4" x14ac:dyDescent="0.25">
      <c r="D178" t="s">
        <v>1509</v>
      </c>
    </row>
    <row r="179" spans="4:4" x14ac:dyDescent="0.25">
      <c r="D179" t="s">
        <v>909</v>
      </c>
    </row>
    <row r="180" spans="4:4" x14ac:dyDescent="0.25">
      <c r="D180" t="s">
        <v>1257</v>
      </c>
    </row>
    <row r="181" spans="4:4" x14ac:dyDescent="0.25">
      <c r="D181" t="s">
        <v>427</v>
      </c>
    </row>
    <row r="182" spans="4:4" x14ac:dyDescent="0.25">
      <c r="D182" t="s">
        <v>1318</v>
      </c>
    </row>
    <row r="183" spans="4:4" x14ac:dyDescent="0.25">
      <c r="D183" t="s">
        <v>143</v>
      </c>
    </row>
    <row r="184" spans="4:4" x14ac:dyDescent="0.25">
      <c r="D184" t="s">
        <v>1646</v>
      </c>
    </row>
    <row r="185" spans="4:4" x14ac:dyDescent="0.25">
      <c r="D185" t="s">
        <v>56</v>
      </c>
    </row>
    <row r="186" spans="4:4" x14ac:dyDescent="0.25">
      <c r="D186" t="s">
        <v>837</v>
      </c>
    </row>
    <row r="187" spans="4:4" x14ac:dyDescent="0.25">
      <c r="D187" t="s">
        <v>1148</v>
      </c>
    </row>
    <row r="188" spans="4:4" x14ac:dyDescent="0.25">
      <c r="D188" t="s">
        <v>1015</v>
      </c>
    </row>
    <row r="189" spans="4:4" x14ac:dyDescent="0.25">
      <c r="D189" t="s">
        <v>1379</v>
      </c>
    </row>
    <row r="190" spans="4:4" x14ac:dyDescent="0.25">
      <c r="D190" t="s">
        <v>539</v>
      </c>
    </row>
    <row r="191" spans="4:4" x14ac:dyDescent="0.25">
      <c r="D191" t="s">
        <v>667</v>
      </c>
    </row>
    <row r="192" spans="4:4" x14ac:dyDescent="0.25">
      <c r="D192" t="s">
        <v>625</v>
      </c>
    </row>
    <row r="193" spans="4:4" x14ac:dyDescent="0.25">
      <c r="D193" t="s">
        <v>1319</v>
      </c>
    </row>
    <row r="194" spans="4:4" x14ac:dyDescent="0.25">
      <c r="D194" t="s">
        <v>540</v>
      </c>
    </row>
    <row r="195" spans="4:4" x14ac:dyDescent="0.25">
      <c r="D195" t="s">
        <v>1510</v>
      </c>
    </row>
    <row r="196" spans="4:4" x14ac:dyDescent="0.25">
      <c r="D196" t="s">
        <v>1647</v>
      </c>
    </row>
    <row r="197" spans="4:4" x14ac:dyDescent="0.25">
      <c r="D197" t="s">
        <v>1825</v>
      </c>
    </row>
    <row r="198" spans="4:4" x14ac:dyDescent="0.25">
      <c r="D198" t="s">
        <v>428</v>
      </c>
    </row>
    <row r="199" spans="4:4" x14ac:dyDescent="0.25">
      <c r="D199" t="s">
        <v>1608</v>
      </c>
    </row>
    <row r="200" spans="4:4" x14ac:dyDescent="0.25">
      <c r="D200" t="s">
        <v>57</v>
      </c>
    </row>
    <row r="201" spans="4:4" x14ac:dyDescent="0.25">
      <c r="D201" t="s">
        <v>1016</v>
      </c>
    </row>
    <row r="202" spans="4:4" x14ac:dyDescent="0.25">
      <c r="D202" t="s">
        <v>541</v>
      </c>
    </row>
    <row r="203" spans="4:4" x14ac:dyDescent="0.25">
      <c r="D203" t="s">
        <v>1076</v>
      </c>
    </row>
    <row r="204" spans="4:4" x14ac:dyDescent="0.25">
      <c r="D204" t="s">
        <v>1112</v>
      </c>
    </row>
    <row r="205" spans="4:4" x14ac:dyDescent="0.25">
      <c r="D205" t="s">
        <v>1572</v>
      </c>
    </row>
    <row r="206" spans="4:4" x14ac:dyDescent="0.25">
      <c r="D206" t="s">
        <v>569</v>
      </c>
    </row>
    <row r="207" spans="4:4" x14ac:dyDescent="0.25">
      <c r="D207" t="s">
        <v>542</v>
      </c>
    </row>
    <row r="208" spans="4:4" x14ac:dyDescent="0.25">
      <c r="D208" t="s">
        <v>543</v>
      </c>
    </row>
    <row r="209" spans="4:4" x14ac:dyDescent="0.25">
      <c r="D209" t="s">
        <v>189</v>
      </c>
    </row>
    <row r="210" spans="4:4" x14ac:dyDescent="0.25">
      <c r="D210" t="s">
        <v>1648</v>
      </c>
    </row>
    <row r="211" spans="4:4" x14ac:dyDescent="0.25">
      <c r="D211" t="s">
        <v>1649</v>
      </c>
    </row>
    <row r="212" spans="4:4" x14ac:dyDescent="0.25">
      <c r="D212" t="s">
        <v>838</v>
      </c>
    </row>
    <row r="213" spans="4:4" x14ac:dyDescent="0.25">
      <c r="D213" t="s">
        <v>1826</v>
      </c>
    </row>
    <row r="214" spans="4:4" x14ac:dyDescent="0.25">
      <c r="D214" t="s">
        <v>1380</v>
      </c>
    </row>
    <row r="215" spans="4:4" x14ac:dyDescent="0.25">
      <c r="D215" t="s">
        <v>305</v>
      </c>
    </row>
    <row r="216" spans="4:4" x14ac:dyDescent="0.25">
      <c r="D216" t="s">
        <v>544</v>
      </c>
    </row>
    <row r="217" spans="4:4" x14ac:dyDescent="0.25">
      <c r="D217" t="s">
        <v>712</v>
      </c>
    </row>
    <row r="218" spans="4:4" x14ac:dyDescent="0.25">
      <c r="D218" t="s">
        <v>1650</v>
      </c>
    </row>
    <row r="219" spans="4:4" x14ac:dyDescent="0.25">
      <c r="D219" t="s">
        <v>1381</v>
      </c>
    </row>
    <row r="220" spans="4:4" x14ac:dyDescent="0.25">
      <c r="D220" t="s">
        <v>1187</v>
      </c>
    </row>
    <row r="221" spans="4:4" x14ac:dyDescent="0.25">
      <c r="D221" t="s">
        <v>1793</v>
      </c>
    </row>
    <row r="222" spans="4:4" x14ac:dyDescent="0.25">
      <c r="D222" t="s">
        <v>780</v>
      </c>
    </row>
    <row r="223" spans="4:4" x14ac:dyDescent="0.25">
      <c r="D223" t="s">
        <v>781</v>
      </c>
    </row>
    <row r="224" spans="4:4" x14ac:dyDescent="0.25">
      <c r="D224" t="s">
        <v>782</v>
      </c>
    </row>
    <row r="225" spans="4:4" x14ac:dyDescent="0.25">
      <c r="D225" t="s">
        <v>373</v>
      </c>
    </row>
    <row r="226" spans="4:4" x14ac:dyDescent="0.25">
      <c r="D226" t="s">
        <v>190</v>
      </c>
    </row>
    <row r="227" spans="4:4" x14ac:dyDescent="0.25">
      <c r="D227" t="s">
        <v>931</v>
      </c>
    </row>
    <row r="228" spans="4:4" x14ac:dyDescent="0.25">
      <c r="D228" t="s">
        <v>429</v>
      </c>
    </row>
    <row r="229" spans="4:4" x14ac:dyDescent="0.25">
      <c r="D229" t="s">
        <v>1925</v>
      </c>
    </row>
    <row r="230" spans="4:4" x14ac:dyDescent="0.25">
      <c r="D230" t="s">
        <v>1651</v>
      </c>
    </row>
    <row r="231" spans="4:4" x14ac:dyDescent="0.25">
      <c r="D231" t="s">
        <v>1652</v>
      </c>
    </row>
    <row r="232" spans="4:4" x14ac:dyDescent="0.25">
      <c r="D232" t="s">
        <v>783</v>
      </c>
    </row>
    <row r="233" spans="4:4" x14ac:dyDescent="0.25">
      <c r="D233" t="s">
        <v>784</v>
      </c>
    </row>
    <row r="234" spans="4:4" x14ac:dyDescent="0.25">
      <c r="D234" t="s">
        <v>668</v>
      </c>
    </row>
    <row r="235" spans="4:4" x14ac:dyDescent="0.25">
      <c r="D235" t="s">
        <v>374</v>
      </c>
    </row>
    <row r="236" spans="4:4" x14ac:dyDescent="0.25">
      <c r="D236" t="s">
        <v>1653</v>
      </c>
    </row>
    <row r="237" spans="4:4" x14ac:dyDescent="0.25">
      <c r="D237" t="s">
        <v>1654</v>
      </c>
    </row>
    <row r="238" spans="4:4" x14ac:dyDescent="0.25">
      <c r="D238" t="s">
        <v>910</v>
      </c>
    </row>
    <row r="239" spans="4:4" x14ac:dyDescent="0.25">
      <c r="D239" t="s">
        <v>144</v>
      </c>
    </row>
    <row r="240" spans="4:4" x14ac:dyDescent="0.25">
      <c r="D240" t="s">
        <v>1864</v>
      </c>
    </row>
    <row r="241" spans="4:4" x14ac:dyDescent="0.25">
      <c r="D241" t="s">
        <v>1149</v>
      </c>
    </row>
    <row r="242" spans="4:4" x14ac:dyDescent="0.25">
      <c r="D242" t="s">
        <v>1284</v>
      </c>
    </row>
    <row r="243" spans="4:4" x14ac:dyDescent="0.25">
      <c r="D243" t="s">
        <v>1926</v>
      </c>
    </row>
    <row r="244" spans="4:4" x14ac:dyDescent="0.25">
      <c r="D244" t="s">
        <v>1573</v>
      </c>
    </row>
    <row r="245" spans="4:4" x14ac:dyDescent="0.25">
      <c r="D245" t="s">
        <v>430</v>
      </c>
    </row>
    <row r="246" spans="4:4" x14ac:dyDescent="0.25">
      <c r="D246" t="s">
        <v>1285</v>
      </c>
    </row>
    <row r="247" spans="4:4" x14ac:dyDescent="0.25">
      <c r="D247" t="s">
        <v>306</v>
      </c>
    </row>
    <row r="248" spans="4:4" x14ac:dyDescent="0.25">
      <c r="D248" t="s">
        <v>375</v>
      </c>
    </row>
    <row r="249" spans="4:4" x14ac:dyDescent="0.25">
      <c r="D249" t="s">
        <v>570</v>
      </c>
    </row>
    <row r="250" spans="4:4" x14ac:dyDescent="0.25">
      <c r="D250" t="s">
        <v>1574</v>
      </c>
    </row>
    <row r="251" spans="4:4" x14ac:dyDescent="0.25">
      <c r="D251" t="s">
        <v>1320</v>
      </c>
    </row>
    <row r="252" spans="4:4" x14ac:dyDescent="0.25">
      <c r="D252" t="s">
        <v>431</v>
      </c>
    </row>
    <row r="253" spans="4:4" x14ac:dyDescent="0.25">
      <c r="D253" t="s">
        <v>669</v>
      </c>
    </row>
    <row r="254" spans="4:4" x14ac:dyDescent="0.25">
      <c r="D254" t="s">
        <v>1827</v>
      </c>
    </row>
    <row r="255" spans="4:4" x14ac:dyDescent="0.25">
      <c r="D255" t="s">
        <v>1511</v>
      </c>
    </row>
    <row r="256" spans="4:4" x14ac:dyDescent="0.25">
      <c r="D256" t="s">
        <v>670</v>
      </c>
    </row>
    <row r="257" spans="4:4" x14ac:dyDescent="0.25">
      <c r="D257" t="s">
        <v>1865</v>
      </c>
    </row>
    <row r="258" spans="4:4" x14ac:dyDescent="0.25">
      <c r="D258" t="s">
        <v>1188</v>
      </c>
    </row>
    <row r="259" spans="4:4" x14ac:dyDescent="0.25">
      <c r="D259" t="s">
        <v>785</v>
      </c>
    </row>
    <row r="260" spans="4:4" x14ac:dyDescent="0.25">
      <c r="D260" t="s">
        <v>432</v>
      </c>
    </row>
    <row r="261" spans="4:4" x14ac:dyDescent="0.25">
      <c r="D261" t="s">
        <v>59</v>
      </c>
    </row>
    <row r="262" spans="4:4" x14ac:dyDescent="0.25">
      <c r="D262" t="s">
        <v>1321</v>
      </c>
    </row>
    <row r="263" spans="4:4" x14ac:dyDescent="0.25">
      <c r="D263" t="s">
        <v>571</v>
      </c>
    </row>
    <row r="264" spans="4:4" x14ac:dyDescent="0.25">
      <c r="D264" t="s">
        <v>433</v>
      </c>
    </row>
    <row r="265" spans="4:4" x14ac:dyDescent="0.25">
      <c r="D265" t="s">
        <v>1382</v>
      </c>
    </row>
    <row r="266" spans="4:4" x14ac:dyDescent="0.25">
      <c r="D266" t="s">
        <v>1655</v>
      </c>
    </row>
    <row r="267" spans="4:4" x14ac:dyDescent="0.25">
      <c r="D267" t="s">
        <v>1248</v>
      </c>
    </row>
    <row r="268" spans="4:4" x14ac:dyDescent="0.25">
      <c r="D268" t="s">
        <v>1656</v>
      </c>
    </row>
    <row r="269" spans="4:4" x14ac:dyDescent="0.25">
      <c r="D269" t="s">
        <v>1947</v>
      </c>
    </row>
    <row r="270" spans="4:4" x14ac:dyDescent="0.25">
      <c r="D270" t="s">
        <v>1189</v>
      </c>
    </row>
    <row r="271" spans="4:4" x14ac:dyDescent="0.25">
      <c r="D271" t="s">
        <v>60</v>
      </c>
    </row>
    <row r="272" spans="4:4" x14ac:dyDescent="0.25">
      <c r="D272" t="s">
        <v>244</v>
      </c>
    </row>
    <row r="273" spans="4:4" x14ac:dyDescent="0.25">
      <c r="D273" t="s">
        <v>434</v>
      </c>
    </row>
    <row r="274" spans="4:4" x14ac:dyDescent="0.25">
      <c r="D274" t="s">
        <v>1322</v>
      </c>
    </row>
    <row r="275" spans="4:4" x14ac:dyDescent="0.25">
      <c r="D275" t="s">
        <v>1927</v>
      </c>
    </row>
    <row r="276" spans="4:4" x14ac:dyDescent="0.25">
      <c r="D276" t="s">
        <v>2025</v>
      </c>
    </row>
    <row r="277" spans="4:4" x14ac:dyDescent="0.25">
      <c r="D277" t="s">
        <v>1794</v>
      </c>
    </row>
    <row r="278" spans="4:4" x14ac:dyDescent="0.25">
      <c r="D278" t="s">
        <v>839</v>
      </c>
    </row>
    <row r="279" spans="4:4" x14ac:dyDescent="0.25">
      <c r="D279" t="s">
        <v>2026</v>
      </c>
    </row>
    <row r="280" spans="4:4" x14ac:dyDescent="0.25">
      <c r="D280" t="s">
        <v>245</v>
      </c>
    </row>
    <row r="281" spans="4:4" x14ac:dyDescent="0.25">
      <c r="D281" t="s">
        <v>840</v>
      </c>
    </row>
    <row r="282" spans="4:4" x14ac:dyDescent="0.25">
      <c r="D282" t="s">
        <v>786</v>
      </c>
    </row>
    <row r="283" spans="4:4" x14ac:dyDescent="0.25">
      <c r="D283" t="s">
        <v>1811</v>
      </c>
    </row>
    <row r="284" spans="4:4" x14ac:dyDescent="0.25">
      <c r="D284" t="s">
        <v>62</v>
      </c>
    </row>
    <row r="285" spans="4:4" x14ac:dyDescent="0.25">
      <c r="D285" t="s">
        <v>1657</v>
      </c>
    </row>
    <row r="286" spans="4:4" x14ac:dyDescent="0.25">
      <c r="D286" t="s">
        <v>1113</v>
      </c>
    </row>
    <row r="287" spans="4:4" x14ac:dyDescent="0.25">
      <c r="D287" t="s">
        <v>787</v>
      </c>
    </row>
    <row r="288" spans="4:4" x14ac:dyDescent="0.25">
      <c r="D288" t="s">
        <v>1948</v>
      </c>
    </row>
    <row r="289" spans="4:4" x14ac:dyDescent="0.25">
      <c r="D289" t="s">
        <v>894</v>
      </c>
    </row>
    <row r="290" spans="4:4" x14ac:dyDescent="0.25">
      <c r="D290" t="s">
        <v>545</v>
      </c>
    </row>
    <row r="291" spans="4:4" x14ac:dyDescent="0.25">
      <c r="D291" t="s">
        <v>1512</v>
      </c>
    </row>
    <row r="292" spans="4:4" x14ac:dyDescent="0.25">
      <c r="D292" t="s">
        <v>435</v>
      </c>
    </row>
    <row r="293" spans="4:4" x14ac:dyDescent="0.25">
      <c r="D293" t="s">
        <v>841</v>
      </c>
    </row>
    <row r="294" spans="4:4" x14ac:dyDescent="0.25">
      <c r="D294" t="s">
        <v>1658</v>
      </c>
    </row>
    <row r="295" spans="4:4" x14ac:dyDescent="0.25">
      <c r="D295" t="s">
        <v>788</v>
      </c>
    </row>
    <row r="296" spans="4:4" x14ac:dyDescent="0.25">
      <c r="D296" t="s">
        <v>2027</v>
      </c>
    </row>
    <row r="297" spans="4:4" x14ac:dyDescent="0.25">
      <c r="D297" t="s">
        <v>1452</v>
      </c>
    </row>
    <row r="298" spans="4:4" x14ac:dyDescent="0.25">
      <c r="D298" t="s">
        <v>436</v>
      </c>
    </row>
    <row r="299" spans="4:4" x14ac:dyDescent="0.25">
      <c r="D299" t="s">
        <v>1609</v>
      </c>
    </row>
    <row r="300" spans="4:4" x14ac:dyDescent="0.25">
      <c r="D300" t="s">
        <v>2028</v>
      </c>
    </row>
    <row r="301" spans="4:4" x14ac:dyDescent="0.25">
      <c r="D301" t="s">
        <v>546</v>
      </c>
    </row>
    <row r="302" spans="4:4" x14ac:dyDescent="0.25">
      <c r="D302" t="s">
        <v>1114</v>
      </c>
    </row>
    <row r="303" spans="4:4" x14ac:dyDescent="0.25">
      <c r="D303" t="s">
        <v>1249</v>
      </c>
    </row>
    <row r="304" spans="4:4" x14ac:dyDescent="0.25">
      <c r="D304" t="s">
        <v>1150</v>
      </c>
    </row>
    <row r="305" spans="4:4" x14ac:dyDescent="0.25">
      <c r="D305" t="s">
        <v>547</v>
      </c>
    </row>
    <row r="306" spans="4:4" x14ac:dyDescent="0.25">
      <c r="D306" t="s">
        <v>789</v>
      </c>
    </row>
    <row r="307" spans="4:4" x14ac:dyDescent="0.25">
      <c r="D307" t="s">
        <v>1017</v>
      </c>
    </row>
    <row r="308" spans="4:4" x14ac:dyDescent="0.25">
      <c r="D308" t="s">
        <v>2029</v>
      </c>
    </row>
    <row r="309" spans="4:4" x14ac:dyDescent="0.25">
      <c r="D309" t="s">
        <v>895</v>
      </c>
    </row>
    <row r="310" spans="4:4" x14ac:dyDescent="0.25">
      <c r="D310" t="s">
        <v>191</v>
      </c>
    </row>
    <row r="311" spans="4:4" x14ac:dyDescent="0.25">
      <c r="D311" t="s">
        <v>1659</v>
      </c>
    </row>
    <row r="312" spans="4:4" x14ac:dyDescent="0.25">
      <c r="D312" t="s">
        <v>1236</v>
      </c>
    </row>
    <row r="313" spans="4:4" x14ac:dyDescent="0.25">
      <c r="D313" t="s">
        <v>790</v>
      </c>
    </row>
    <row r="314" spans="4:4" x14ac:dyDescent="0.25">
      <c r="D314" t="s">
        <v>1323</v>
      </c>
    </row>
    <row r="315" spans="4:4" x14ac:dyDescent="0.25">
      <c r="D315" t="s">
        <v>1018</v>
      </c>
    </row>
    <row r="316" spans="4:4" x14ac:dyDescent="0.25">
      <c r="D316" t="s">
        <v>1151</v>
      </c>
    </row>
    <row r="317" spans="4:4" x14ac:dyDescent="0.25">
      <c r="D317" t="s">
        <v>791</v>
      </c>
    </row>
    <row r="318" spans="4:4" x14ac:dyDescent="0.25">
      <c r="D318" t="s">
        <v>572</v>
      </c>
    </row>
    <row r="319" spans="4:4" x14ac:dyDescent="0.25">
      <c r="D319" t="s">
        <v>548</v>
      </c>
    </row>
    <row r="320" spans="4:4" x14ac:dyDescent="0.25">
      <c r="D320" t="s">
        <v>1660</v>
      </c>
    </row>
    <row r="321" spans="4:4" x14ac:dyDescent="0.25">
      <c r="D321" t="s">
        <v>1324</v>
      </c>
    </row>
    <row r="322" spans="4:4" x14ac:dyDescent="0.25">
      <c r="D322" t="s">
        <v>842</v>
      </c>
    </row>
    <row r="323" spans="4:4" x14ac:dyDescent="0.25">
      <c r="D323" t="s">
        <v>2030</v>
      </c>
    </row>
    <row r="324" spans="4:4" x14ac:dyDescent="0.25">
      <c r="D324" t="s">
        <v>1325</v>
      </c>
    </row>
    <row r="325" spans="4:4" x14ac:dyDescent="0.25">
      <c r="D325" t="s">
        <v>437</v>
      </c>
    </row>
    <row r="326" spans="4:4" x14ac:dyDescent="0.25">
      <c r="D326" t="s">
        <v>1259</v>
      </c>
    </row>
    <row r="327" spans="4:4" x14ac:dyDescent="0.25">
      <c r="D327" t="s">
        <v>1286</v>
      </c>
    </row>
    <row r="328" spans="4:4" x14ac:dyDescent="0.25">
      <c r="D328" t="s">
        <v>1383</v>
      </c>
    </row>
    <row r="329" spans="4:4" x14ac:dyDescent="0.25">
      <c r="D329" t="s">
        <v>2031</v>
      </c>
    </row>
    <row r="330" spans="4:4" x14ac:dyDescent="0.25">
      <c r="D330" t="s">
        <v>1287</v>
      </c>
    </row>
    <row r="331" spans="4:4" x14ac:dyDescent="0.25">
      <c r="D331" t="s">
        <v>896</v>
      </c>
    </row>
    <row r="332" spans="4:4" x14ac:dyDescent="0.25">
      <c r="D332" t="s">
        <v>671</v>
      </c>
    </row>
    <row r="333" spans="4:4" x14ac:dyDescent="0.25">
      <c r="D333" t="s">
        <v>2032</v>
      </c>
    </row>
    <row r="334" spans="4:4" x14ac:dyDescent="0.25">
      <c r="D334" t="s">
        <v>1513</v>
      </c>
    </row>
    <row r="335" spans="4:4" x14ac:dyDescent="0.25">
      <c r="D335" t="s">
        <v>672</v>
      </c>
    </row>
    <row r="336" spans="4:4" x14ac:dyDescent="0.25">
      <c r="D336" t="s">
        <v>307</v>
      </c>
    </row>
    <row r="337" spans="4:4" x14ac:dyDescent="0.25">
      <c r="D337" t="s">
        <v>63</v>
      </c>
    </row>
    <row r="338" spans="4:4" x14ac:dyDescent="0.25">
      <c r="D338" t="s">
        <v>573</v>
      </c>
    </row>
    <row r="339" spans="4:4" x14ac:dyDescent="0.25">
      <c r="D339" t="s">
        <v>1115</v>
      </c>
    </row>
    <row r="340" spans="4:4" x14ac:dyDescent="0.25">
      <c r="D340" t="s">
        <v>897</v>
      </c>
    </row>
    <row r="341" spans="4:4" x14ac:dyDescent="0.25">
      <c r="D341" t="s">
        <v>1828</v>
      </c>
    </row>
    <row r="342" spans="4:4" x14ac:dyDescent="0.25">
      <c r="D342" t="s">
        <v>1575</v>
      </c>
    </row>
    <row r="343" spans="4:4" x14ac:dyDescent="0.25">
      <c r="D343" t="s">
        <v>1547</v>
      </c>
    </row>
    <row r="344" spans="4:4" x14ac:dyDescent="0.25">
      <c r="D344" t="s">
        <v>932</v>
      </c>
    </row>
    <row r="345" spans="4:4" x14ac:dyDescent="0.25">
      <c r="D345" t="s">
        <v>376</v>
      </c>
    </row>
    <row r="346" spans="4:4" x14ac:dyDescent="0.25">
      <c r="D346" t="s">
        <v>1866</v>
      </c>
    </row>
    <row r="347" spans="4:4" x14ac:dyDescent="0.25">
      <c r="D347" t="s">
        <v>438</v>
      </c>
    </row>
    <row r="348" spans="4:4" x14ac:dyDescent="0.25">
      <c r="D348" t="s">
        <v>713</v>
      </c>
    </row>
    <row r="349" spans="4:4" x14ac:dyDescent="0.25">
      <c r="D349" t="s">
        <v>439</v>
      </c>
    </row>
    <row r="350" spans="4:4" x14ac:dyDescent="0.25">
      <c r="D350" t="s">
        <v>440</v>
      </c>
    </row>
    <row r="351" spans="4:4" x14ac:dyDescent="0.25">
      <c r="D351" t="s">
        <v>441</v>
      </c>
    </row>
    <row r="352" spans="4:4" x14ac:dyDescent="0.25">
      <c r="D352" t="s">
        <v>714</v>
      </c>
    </row>
    <row r="353" spans="4:4" x14ac:dyDescent="0.25">
      <c r="D353" t="s">
        <v>1260</v>
      </c>
    </row>
    <row r="354" spans="4:4" x14ac:dyDescent="0.25">
      <c r="D354" t="s">
        <v>1610</v>
      </c>
    </row>
    <row r="355" spans="4:4" x14ac:dyDescent="0.25">
      <c r="D355" t="s">
        <v>933</v>
      </c>
    </row>
    <row r="356" spans="4:4" x14ac:dyDescent="0.25">
      <c r="D356" t="s">
        <v>1903</v>
      </c>
    </row>
    <row r="357" spans="4:4" x14ac:dyDescent="0.25">
      <c r="D357" t="s">
        <v>1288</v>
      </c>
    </row>
    <row r="358" spans="4:4" x14ac:dyDescent="0.25">
      <c r="D358" t="s">
        <v>1289</v>
      </c>
    </row>
    <row r="359" spans="4:4" x14ac:dyDescent="0.25">
      <c r="D359" t="s">
        <v>64</v>
      </c>
    </row>
    <row r="360" spans="4:4" x14ac:dyDescent="0.25">
      <c r="D360" t="s">
        <v>1190</v>
      </c>
    </row>
    <row r="361" spans="4:4" x14ac:dyDescent="0.25">
      <c r="D361" t="s">
        <v>1867</v>
      </c>
    </row>
    <row r="362" spans="4:4" x14ac:dyDescent="0.25">
      <c r="D362" t="s">
        <v>1239</v>
      </c>
    </row>
    <row r="363" spans="4:4" x14ac:dyDescent="0.25">
      <c r="D363" t="s">
        <v>1514</v>
      </c>
    </row>
    <row r="364" spans="4:4" x14ac:dyDescent="0.25">
      <c r="D364" t="s">
        <v>1548</v>
      </c>
    </row>
    <row r="365" spans="4:4" x14ac:dyDescent="0.25">
      <c r="D365" t="s">
        <v>308</v>
      </c>
    </row>
    <row r="366" spans="4:4" x14ac:dyDescent="0.25">
      <c r="D366" t="s">
        <v>673</v>
      </c>
    </row>
    <row r="367" spans="4:4" x14ac:dyDescent="0.25">
      <c r="D367" t="s">
        <v>192</v>
      </c>
    </row>
    <row r="368" spans="4:4" x14ac:dyDescent="0.25">
      <c r="D368" t="s">
        <v>1661</v>
      </c>
    </row>
    <row r="369" spans="4:4" x14ac:dyDescent="0.25">
      <c r="D369" t="s">
        <v>65</v>
      </c>
    </row>
    <row r="370" spans="4:4" x14ac:dyDescent="0.25">
      <c r="D370" t="s">
        <v>936</v>
      </c>
    </row>
    <row r="371" spans="4:4" x14ac:dyDescent="0.25">
      <c r="D371" t="s">
        <v>1019</v>
      </c>
    </row>
    <row r="372" spans="4:4" x14ac:dyDescent="0.25">
      <c r="D372" t="s">
        <v>1812</v>
      </c>
    </row>
    <row r="373" spans="4:4" x14ac:dyDescent="0.25">
      <c r="D373" t="s">
        <v>67</v>
      </c>
    </row>
    <row r="374" spans="4:4" x14ac:dyDescent="0.25">
      <c r="D374" t="s">
        <v>1152</v>
      </c>
    </row>
    <row r="375" spans="4:4" x14ac:dyDescent="0.25">
      <c r="D375" t="s">
        <v>1326</v>
      </c>
    </row>
    <row r="376" spans="4:4" x14ac:dyDescent="0.25">
      <c r="D376" t="s">
        <v>574</v>
      </c>
    </row>
    <row r="377" spans="4:4" x14ac:dyDescent="0.25">
      <c r="D377" t="s">
        <v>1225</v>
      </c>
    </row>
    <row r="378" spans="4:4" x14ac:dyDescent="0.25">
      <c r="D378" t="s">
        <v>2033</v>
      </c>
    </row>
    <row r="379" spans="4:4" x14ac:dyDescent="0.25">
      <c r="D379" t="s">
        <v>1261</v>
      </c>
    </row>
    <row r="380" spans="4:4" x14ac:dyDescent="0.25">
      <c r="D380" t="s">
        <v>2034</v>
      </c>
    </row>
    <row r="381" spans="4:4" x14ac:dyDescent="0.25">
      <c r="D381" t="s">
        <v>1453</v>
      </c>
    </row>
    <row r="382" spans="4:4" x14ac:dyDescent="0.25">
      <c r="D382" t="s">
        <v>377</v>
      </c>
    </row>
    <row r="383" spans="4:4" x14ac:dyDescent="0.25">
      <c r="D383" t="s">
        <v>1489</v>
      </c>
    </row>
    <row r="384" spans="4:4" x14ac:dyDescent="0.25">
      <c r="D384" t="s">
        <v>843</v>
      </c>
    </row>
    <row r="385" spans="4:4" x14ac:dyDescent="0.25">
      <c r="D385" t="s">
        <v>1904</v>
      </c>
    </row>
    <row r="386" spans="4:4" x14ac:dyDescent="0.25">
      <c r="D386" t="s">
        <v>937</v>
      </c>
    </row>
    <row r="387" spans="4:4" x14ac:dyDescent="0.25">
      <c r="D387" t="s">
        <v>1549</v>
      </c>
    </row>
    <row r="388" spans="4:4" x14ac:dyDescent="0.25">
      <c r="D388" t="s">
        <v>1515</v>
      </c>
    </row>
    <row r="389" spans="4:4" x14ac:dyDescent="0.25">
      <c r="D389" t="s">
        <v>193</v>
      </c>
    </row>
    <row r="390" spans="4:4" x14ac:dyDescent="0.25">
      <c r="D390" t="s">
        <v>69</v>
      </c>
    </row>
    <row r="391" spans="4:4" x14ac:dyDescent="0.25">
      <c r="D391" t="s">
        <v>1490</v>
      </c>
    </row>
    <row r="392" spans="4:4" x14ac:dyDescent="0.25">
      <c r="D392" t="s">
        <v>70</v>
      </c>
    </row>
    <row r="393" spans="4:4" x14ac:dyDescent="0.25">
      <c r="D393" t="s">
        <v>442</v>
      </c>
    </row>
    <row r="394" spans="4:4" x14ac:dyDescent="0.25">
      <c r="D394" t="s">
        <v>309</v>
      </c>
    </row>
    <row r="395" spans="4:4" x14ac:dyDescent="0.25">
      <c r="D395" t="s">
        <v>1516</v>
      </c>
    </row>
    <row r="396" spans="4:4" x14ac:dyDescent="0.25">
      <c r="D396" t="s">
        <v>549</v>
      </c>
    </row>
    <row r="397" spans="4:4" x14ac:dyDescent="0.25">
      <c r="D397" t="s">
        <v>72</v>
      </c>
    </row>
    <row r="398" spans="4:4" x14ac:dyDescent="0.25">
      <c r="D398" t="s">
        <v>1417</v>
      </c>
    </row>
    <row r="399" spans="4:4" x14ac:dyDescent="0.25">
      <c r="D399" t="s">
        <v>194</v>
      </c>
    </row>
    <row r="400" spans="4:4" x14ac:dyDescent="0.25">
      <c r="D400" t="s">
        <v>443</v>
      </c>
    </row>
    <row r="401" spans="4:4" x14ac:dyDescent="0.25">
      <c r="D401" t="s">
        <v>575</v>
      </c>
    </row>
    <row r="402" spans="4:4" x14ac:dyDescent="0.25">
      <c r="D402" t="s">
        <v>715</v>
      </c>
    </row>
    <row r="403" spans="4:4" x14ac:dyDescent="0.25">
      <c r="D403" t="s">
        <v>1077</v>
      </c>
    </row>
    <row r="404" spans="4:4" x14ac:dyDescent="0.25">
      <c r="D404" t="s">
        <v>1454</v>
      </c>
    </row>
    <row r="405" spans="4:4" x14ac:dyDescent="0.25">
      <c r="D405" t="s">
        <v>2035</v>
      </c>
    </row>
    <row r="406" spans="4:4" x14ac:dyDescent="0.25">
      <c r="D406" t="s">
        <v>444</v>
      </c>
    </row>
    <row r="407" spans="4:4" x14ac:dyDescent="0.25">
      <c r="D407" t="s">
        <v>171</v>
      </c>
    </row>
    <row r="408" spans="4:4" x14ac:dyDescent="0.25">
      <c r="D408" t="s">
        <v>1662</v>
      </c>
    </row>
    <row r="409" spans="4:4" x14ac:dyDescent="0.25">
      <c r="D409" t="s">
        <v>1611</v>
      </c>
    </row>
    <row r="410" spans="4:4" x14ac:dyDescent="0.25">
      <c r="D410" t="s">
        <v>172</v>
      </c>
    </row>
    <row r="411" spans="4:4" x14ac:dyDescent="0.25">
      <c r="D411" t="s">
        <v>1576</v>
      </c>
    </row>
    <row r="412" spans="4:4" x14ac:dyDescent="0.25">
      <c r="D412" t="s">
        <v>74</v>
      </c>
    </row>
    <row r="413" spans="4:4" x14ac:dyDescent="0.25">
      <c r="D413" t="s">
        <v>716</v>
      </c>
    </row>
    <row r="414" spans="4:4" x14ac:dyDescent="0.25">
      <c r="D414" t="s">
        <v>1663</v>
      </c>
    </row>
    <row r="415" spans="4:4" x14ac:dyDescent="0.25">
      <c r="D415" t="s">
        <v>75</v>
      </c>
    </row>
    <row r="416" spans="4:4" x14ac:dyDescent="0.25">
      <c r="D416" t="s">
        <v>1116</v>
      </c>
    </row>
    <row r="417" spans="4:4" x14ac:dyDescent="0.25">
      <c r="D417" t="s">
        <v>1664</v>
      </c>
    </row>
    <row r="418" spans="4:4" x14ac:dyDescent="0.25">
      <c r="D418" t="s">
        <v>576</v>
      </c>
    </row>
    <row r="419" spans="4:4" x14ac:dyDescent="0.25">
      <c r="D419" t="s">
        <v>1191</v>
      </c>
    </row>
    <row r="420" spans="4:4" x14ac:dyDescent="0.25">
      <c r="D420" t="s">
        <v>1550</v>
      </c>
    </row>
    <row r="421" spans="4:4" x14ac:dyDescent="0.25">
      <c r="D421" t="s">
        <v>378</v>
      </c>
    </row>
    <row r="422" spans="4:4" x14ac:dyDescent="0.25">
      <c r="D422" t="s">
        <v>1665</v>
      </c>
    </row>
    <row r="423" spans="4:4" x14ac:dyDescent="0.25">
      <c r="D423" t="s">
        <v>1666</v>
      </c>
    </row>
    <row r="424" spans="4:4" x14ac:dyDescent="0.25">
      <c r="D424" t="s">
        <v>1868</v>
      </c>
    </row>
    <row r="425" spans="4:4" x14ac:dyDescent="0.25">
      <c r="D425" t="s">
        <v>58</v>
      </c>
    </row>
    <row r="426" spans="4:4" x14ac:dyDescent="0.25">
      <c r="D426" t="s">
        <v>445</v>
      </c>
    </row>
    <row r="427" spans="4:4" x14ac:dyDescent="0.25">
      <c r="D427" t="s">
        <v>195</v>
      </c>
    </row>
    <row r="428" spans="4:4" x14ac:dyDescent="0.25">
      <c r="D428" t="s">
        <v>1418</v>
      </c>
    </row>
    <row r="429" spans="4:4" x14ac:dyDescent="0.25">
      <c r="D429" t="s">
        <v>1327</v>
      </c>
    </row>
    <row r="430" spans="4:4" x14ac:dyDescent="0.25">
      <c r="D430" t="s">
        <v>246</v>
      </c>
    </row>
    <row r="431" spans="4:4" x14ac:dyDescent="0.25">
      <c r="D431" t="s">
        <v>1667</v>
      </c>
    </row>
    <row r="432" spans="4:4" x14ac:dyDescent="0.25">
      <c r="D432" t="s">
        <v>717</v>
      </c>
    </row>
    <row r="433" spans="4:4" x14ac:dyDescent="0.25">
      <c r="D433" t="s">
        <v>2036</v>
      </c>
    </row>
    <row r="434" spans="4:4" x14ac:dyDescent="0.25">
      <c r="D434" t="s">
        <v>1668</v>
      </c>
    </row>
    <row r="435" spans="4:4" x14ac:dyDescent="0.25">
      <c r="D435" t="s">
        <v>844</v>
      </c>
    </row>
    <row r="436" spans="4:4" x14ac:dyDescent="0.25">
      <c r="D436" t="s">
        <v>76</v>
      </c>
    </row>
    <row r="437" spans="4:4" x14ac:dyDescent="0.25">
      <c r="D437" t="s">
        <v>310</v>
      </c>
    </row>
    <row r="438" spans="4:4" x14ac:dyDescent="0.25">
      <c r="D438" t="s">
        <v>247</v>
      </c>
    </row>
    <row r="439" spans="4:4" x14ac:dyDescent="0.25">
      <c r="D439" t="s">
        <v>2001</v>
      </c>
    </row>
    <row r="440" spans="4:4" x14ac:dyDescent="0.25">
      <c r="D440" t="s">
        <v>196</v>
      </c>
    </row>
    <row r="441" spans="4:4" x14ac:dyDescent="0.25">
      <c r="D441" t="s">
        <v>446</v>
      </c>
    </row>
    <row r="442" spans="4:4" x14ac:dyDescent="0.25">
      <c r="D442" t="s">
        <v>1669</v>
      </c>
    </row>
    <row r="443" spans="4:4" x14ac:dyDescent="0.25">
      <c r="D443" t="s">
        <v>1117</v>
      </c>
    </row>
    <row r="444" spans="4:4" x14ac:dyDescent="0.25">
      <c r="D444" t="s">
        <v>1240</v>
      </c>
    </row>
    <row r="445" spans="4:4" x14ac:dyDescent="0.25">
      <c r="D445" t="s">
        <v>77</v>
      </c>
    </row>
    <row r="446" spans="4:4" x14ac:dyDescent="0.25">
      <c r="D446" t="s">
        <v>1078</v>
      </c>
    </row>
    <row r="447" spans="4:4" x14ac:dyDescent="0.25">
      <c r="D447" t="s">
        <v>2037</v>
      </c>
    </row>
    <row r="448" spans="4:4" x14ac:dyDescent="0.25">
      <c r="D448" t="s">
        <v>1577</v>
      </c>
    </row>
    <row r="449" spans="4:4" x14ac:dyDescent="0.25">
      <c r="D449" t="s">
        <v>1290</v>
      </c>
    </row>
    <row r="450" spans="4:4" x14ac:dyDescent="0.25">
      <c r="D450" t="s">
        <v>1670</v>
      </c>
    </row>
    <row r="451" spans="4:4" x14ac:dyDescent="0.25">
      <c r="D451" t="s">
        <v>1419</v>
      </c>
    </row>
    <row r="452" spans="4:4" x14ac:dyDescent="0.25">
      <c r="D452" t="s">
        <v>311</v>
      </c>
    </row>
    <row r="453" spans="4:4" x14ac:dyDescent="0.25">
      <c r="D453" t="s">
        <v>1671</v>
      </c>
    </row>
    <row r="454" spans="4:4" x14ac:dyDescent="0.25">
      <c r="D454" t="s">
        <v>1455</v>
      </c>
    </row>
    <row r="455" spans="4:4" x14ac:dyDescent="0.25">
      <c r="D455" t="s">
        <v>1020</v>
      </c>
    </row>
    <row r="456" spans="4:4" x14ac:dyDescent="0.25">
      <c r="D456" t="s">
        <v>78</v>
      </c>
    </row>
    <row r="457" spans="4:4" x14ac:dyDescent="0.25">
      <c r="D457" t="s">
        <v>1869</v>
      </c>
    </row>
    <row r="458" spans="4:4" x14ac:dyDescent="0.25">
      <c r="D458" t="s">
        <v>447</v>
      </c>
    </row>
    <row r="459" spans="4:4" x14ac:dyDescent="0.25">
      <c r="D459" t="s">
        <v>718</v>
      </c>
    </row>
    <row r="460" spans="4:4" x14ac:dyDescent="0.25">
      <c r="D460" t="s">
        <v>1905</v>
      </c>
    </row>
    <row r="461" spans="4:4" x14ac:dyDescent="0.25">
      <c r="D461" t="s">
        <v>1456</v>
      </c>
    </row>
    <row r="462" spans="4:4" x14ac:dyDescent="0.25">
      <c r="D462" t="s">
        <v>197</v>
      </c>
    </row>
    <row r="463" spans="4:4" x14ac:dyDescent="0.25">
      <c r="D463" t="s">
        <v>1672</v>
      </c>
    </row>
    <row r="464" spans="4:4" x14ac:dyDescent="0.25">
      <c r="D464" t="s">
        <v>1328</v>
      </c>
    </row>
    <row r="465" spans="4:4" x14ac:dyDescent="0.25">
      <c r="D465" t="s">
        <v>198</v>
      </c>
    </row>
    <row r="466" spans="4:4" x14ac:dyDescent="0.25">
      <c r="D466" t="s">
        <v>1457</v>
      </c>
    </row>
    <row r="467" spans="4:4" x14ac:dyDescent="0.25">
      <c r="D467" t="s">
        <v>79</v>
      </c>
    </row>
    <row r="468" spans="4:4" x14ac:dyDescent="0.25">
      <c r="D468" t="s">
        <v>448</v>
      </c>
    </row>
    <row r="469" spans="4:4" x14ac:dyDescent="0.25">
      <c r="D469" t="s">
        <v>199</v>
      </c>
    </row>
    <row r="470" spans="4:4" x14ac:dyDescent="0.25">
      <c r="D470" t="s">
        <v>1612</v>
      </c>
    </row>
    <row r="471" spans="4:4" x14ac:dyDescent="0.25">
      <c r="D471" t="s">
        <v>1491</v>
      </c>
    </row>
    <row r="472" spans="4:4" x14ac:dyDescent="0.25">
      <c r="D472" t="s">
        <v>1673</v>
      </c>
    </row>
    <row r="473" spans="4:4" x14ac:dyDescent="0.25">
      <c r="D473" t="s">
        <v>200</v>
      </c>
    </row>
    <row r="474" spans="4:4" x14ac:dyDescent="0.25">
      <c r="D474" t="s">
        <v>1021</v>
      </c>
    </row>
    <row r="475" spans="4:4" x14ac:dyDescent="0.25">
      <c r="D475" t="s">
        <v>312</v>
      </c>
    </row>
    <row r="476" spans="4:4" x14ac:dyDescent="0.25">
      <c r="D476" t="s">
        <v>1674</v>
      </c>
    </row>
    <row r="477" spans="4:4" x14ac:dyDescent="0.25">
      <c r="D477" t="s">
        <v>2038</v>
      </c>
    </row>
    <row r="478" spans="4:4" x14ac:dyDescent="0.25">
      <c r="D478" t="s">
        <v>80</v>
      </c>
    </row>
    <row r="479" spans="4:4" x14ac:dyDescent="0.25">
      <c r="D479" t="s">
        <v>1829</v>
      </c>
    </row>
    <row r="480" spans="4:4" x14ac:dyDescent="0.25">
      <c r="D480" t="s">
        <v>577</v>
      </c>
    </row>
    <row r="481" spans="4:4" x14ac:dyDescent="0.25">
      <c r="D481" t="s">
        <v>1192</v>
      </c>
    </row>
    <row r="482" spans="4:4" x14ac:dyDescent="0.25">
      <c r="D482" t="s">
        <v>1329</v>
      </c>
    </row>
    <row r="483" spans="4:4" x14ac:dyDescent="0.25">
      <c r="D483" t="s">
        <v>1262</v>
      </c>
    </row>
    <row r="484" spans="4:4" x14ac:dyDescent="0.25">
      <c r="D484" t="s">
        <v>313</v>
      </c>
    </row>
    <row r="485" spans="4:4" x14ac:dyDescent="0.25">
      <c r="D485" t="s">
        <v>1420</v>
      </c>
    </row>
    <row r="486" spans="4:4" x14ac:dyDescent="0.25">
      <c r="D486" t="s">
        <v>449</v>
      </c>
    </row>
    <row r="487" spans="4:4" x14ac:dyDescent="0.25">
      <c r="D487" t="s">
        <v>1795</v>
      </c>
    </row>
    <row r="488" spans="4:4" x14ac:dyDescent="0.25">
      <c r="D488" t="s">
        <v>1022</v>
      </c>
    </row>
    <row r="489" spans="4:4" x14ac:dyDescent="0.25">
      <c r="D489" t="s">
        <v>82</v>
      </c>
    </row>
    <row r="490" spans="4:4" x14ac:dyDescent="0.25">
      <c r="D490" t="s">
        <v>1675</v>
      </c>
    </row>
    <row r="491" spans="4:4" x14ac:dyDescent="0.25">
      <c r="D491" t="s">
        <v>83</v>
      </c>
    </row>
    <row r="492" spans="4:4" x14ac:dyDescent="0.25">
      <c r="D492" t="s">
        <v>1949</v>
      </c>
    </row>
    <row r="493" spans="4:4" x14ac:dyDescent="0.25">
      <c r="D493" t="s">
        <v>1153</v>
      </c>
    </row>
    <row r="494" spans="4:4" x14ac:dyDescent="0.25">
      <c r="D494" t="s">
        <v>1870</v>
      </c>
    </row>
    <row r="495" spans="4:4" x14ac:dyDescent="0.25">
      <c r="D495" t="s">
        <v>1330</v>
      </c>
    </row>
    <row r="496" spans="4:4" x14ac:dyDescent="0.25">
      <c r="D496" t="s">
        <v>1421</v>
      </c>
    </row>
    <row r="497" spans="4:4" x14ac:dyDescent="0.25">
      <c r="D497" t="s">
        <v>1551</v>
      </c>
    </row>
    <row r="498" spans="4:4" x14ac:dyDescent="0.25">
      <c r="D498" t="s">
        <v>1517</v>
      </c>
    </row>
    <row r="499" spans="4:4" x14ac:dyDescent="0.25">
      <c r="D499" t="s">
        <v>1331</v>
      </c>
    </row>
    <row r="500" spans="4:4" x14ac:dyDescent="0.25">
      <c r="D500" t="s">
        <v>1332</v>
      </c>
    </row>
    <row r="501" spans="4:4" x14ac:dyDescent="0.25">
      <c r="D501" t="s">
        <v>626</v>
      </c>
    </row>
    <row r="502" spans="4:4" x14ac:dyDescent="0.25">
      <c r="D502" t="s">
        <v>674</v>
      </c>
    </row>
    <row r="503" spans="4:4" x14ac:dyDescent="0.25">
      <c r="D503" t="s">
        <v>1578</v>
      </c>
    </row>
    <row r="504" spans="4:4" x14ac:dyDescent="0.25">
      <c r="D504" t="s">
        <v>1193</v>
      </c>
    </row>
    <row r="505" spans="4:4" x14ac:dyDescent="0.25">
      <c r="D505" t="s">
        <v>450</v>
      </c>
    </row>
    <row r="506" spans="4:4" x14ac:dyDescent="0.25">
      <c r="D506" t="s">
        <v>1579</v>
      </c>
    </row>
    <row r="507" spans="4:4" x14ac:dyDescent="0.25">
      <c r="D507" t="s">
        <v>1263</v>
      </c>
    </row>
    <row r="508" spans="4:4" x14ac:dyDescent="0.25">
      <c r="D508" t="s">
        <v>85</v>
      </c>
    </row>
    <row r="509" spans="4:4" x14ac:dyDescent="0.25">
      <c r="D509" t="s">
        <v>379</v>
      </c>
    </row>
    <row r="510" spans="4:4" x14ac:dyDescent="0.25">
      <c r="D510" t="s">
        <v>578</v>
      </c>
    </row>
    <row r="511" spans="4:4" x14ac:dyDescent="0.25">
      <c r="D511" t="s">
        <v>1676</v>
      </c>
    </row>
    <row r="512" spans="4:4" x14ac:dyDescent="0.25">
      <c r="D512" t="s">
        <v>627</v>
      </c>
    </row>
    <row r="513" spans="4:4" x14ac:dyDescent="0.25">
      <c r="D513" t="s">
        <v>451</v>
      </c>
    </row>
    <row r="514" spans="4:4" x14ac:dyDescent="0.25">
      <c r="D514" t="s">
        <v>1154</v>
      </c>
    </row>
    <row r="515" spans="4:4" x14ac:dyDescent="0.25">
      <c r="D515" t="s">
        <v>1422</v>
      </c>
    </row>
    <row r="516" spans="4:4" x14ac:dyDescent="0.25">
      <c r="D516" t="s">
        <v>248</v>
      </c>
    </row>
    <row r="517" spans="4:4" x14ac:dyDescent="0.25">
      <c r="D517" t="s">
        <v>367</v>
      </c>
    </row>
    <row r="518" spans="4:4" x14ac:dyDescent="0.25">
      <c r="D518" t="s">
        <v>314</v>
      </c>
    </row>
    <row r="519" spans="4:4" x14ac:dyDescent="0.25">
      <c r="D519" t="s">
        <v>145</v>
      </c>
    </row>
    <row r="520" spans="4:4" x14ac:dyDescent="0.25">
      <c r="D520" t="s">
        <v>1118</v>
      </c>
    </row>
    <row r="521" spans="4:4" x14ac:dyDescent="0.25">
      <c r="D521" t="s">
        <v>1677</v>
      </c>
    </row>
    <row r="522" spans="4:4" x14ac:dyDescent="0.25">
      <c r="D522" t="s">
        <v>315</v>
      </c>
    </row>
    <row r="523" spans="4:4" x14ac:dyDescent="0.25">
      <c r="D523" t="s">
        <v>675</v>
      </c>
    </row>
    <row r="524" spans="4:4" x14ac:dyDescent="0.25">
      <c r="D524" t="s">
        <v>1492</v>
      </c>
    </row>
    <row r="525" spans="4:4" x14ac:dyDescent="0.25">
      <c r="D525" t="s">
        <v>201</v>
      </c>
    </row>
    <row r="526" spans="4:4" x14ac:dyDescent="0.25">
      <c r="D526" t="s">
        <v>1194</v>
      </c>
    </row>
    <row r="527" spans="4:4" x14ac:dyDescent="0.25">
      <c r="D527" t="s">
        <v>1458</v>
      </c>
    </row>
    <row r="528" spans="4:4" x14ac:dyDescent="0.25">
      <c r="D528" t="s">
        <v>1678</v>
      </c>
    </row>
    <row r="529" spans="4:4" x14ac:dyDescent="0.25">
      <c r="D529" t="s">
        <v>1830</v>
      </c>
    </row>
    <row r="530" spans="4:4" x14ac:dyDescent="0.25">
      <c r="D530" t="s">
        <v>1384</v>
      </c>
    </row>
    <row r="531" spans="4:4" x14ac:dyDescent="0.25">
      <c r="D531" t="s">
        <v>676</v>
      </c>
    </row>
    <row r="532" spans="4:4" x14ac:dyDescent="0.25">
      <c r="D532" t="s">
        <v>1613</v>
      </c>
    </row>
    <row r="533" spans="4:4" x14ac:dyDescent="0.25">
      <c r="D533" t="s">
        <v>146</v>
      </c>
    </row>
    <row r="534" spans="4:4" x14ac:dyDescent="0.25">
      <c r="D534" t="s">
        <v>1552</v>
      </c>
    </row>
    <row r="535" spans="4:4" x14ac:dyDescent="0.25">
      <c r="D535" t="s">
        <v>1679</v>
      </c>
    </row>
    <row r="536" spans="4:4" x14ac:dyDescent="0.25">
      <c r="D536" t="s">
        <v>1831</v>
      </c>
    </row>
    <row r="537" spans="4:4" x14ac:dyDescent="0.25">
      <c r="D537" t="s">
        <v>1385</v>
      </c>
    </row>
    <row r="538" spans="4:4" x14ac:dyDescent="0.25">
      <c r="D538" t="s">
        <v>380</v>
      </c>
    </row>
    <row r="539" spans="4:4" x14ac:dyDescent="0.25">
      <c r="D539" t="s">
        <v>1195</v>
      </c>
    </row>
    <row r="540" spans="4:4" x14ac:dyDescent="0.25">
      <c r="D540" t="s">
        <v>1928</v>
      </c>
    </row>
    <row r="541" spans="4:4" x14ac:dyDescent="0.25">
      <c r="D541" t="s">
        <v>452</v>
      </c>
    </row>
    <row r="542" spans="4:4" x14ac:dyDescent="0.25">
      <c r="D542" t="s">
        <v>316</v>
      </c>
    </row>
    <row r="543" spans="4:4" x14ac:dyDescent="0.25">
      <c r="D543" t="s">
        <v>1264</v>
      </c>
    </row>
    <row r="544" spans="4:4" x14ac:dyDescent="0.25">
      <c r="D544" t="s">
        <v>719</v>
      </c>
    </row>
    <row r="545" spans="4:4" x14ac:dyDescent="0.25">
      <c r="D545" t="s">
        <v>1680</v>
      </c>
    </row>
    <row r="546" spans="4:4" x14ac:dyDescent="0.25">
      <c r="D546" t="s">
        <v>453</v>
      </c>
    </row>
    <row r="547" spans="4:4" x14ac:dyDescent="0.25">
      <c r="D547" t="s">
        <v>1950</v>
      </c>
    </row>
    <row r="548" spans="4:4" x14ac:dyDescent="0.25">
      <c r="D548" t="s">
        <v>2039</v>
      </c>
    </row>
    <row r="549" spans="4:4" x14ac:dyDescent="0.25">
      <c r="D549" t="s">
        <v>898</v>
      </c>
    </row>
    <row r="550" spans="4:4" x14ac:dyDescent="0.25">
      <c r="D550" t="s">
        <v>454</v>
      </c>
    </row>
    <row r="551" spans="4:4" x14ac:dyDescent="0.25">
      <c r="D551" t="s">
        <v>317</v>
      </c>
    </row>
    <row r="552" spans="4:4" x14ac:dyDescent="0.25">
      <c r="D552" t="s">
        <v>202</v>
      </c>
    </row>
    <row r="553" spans="4:4" x14ac:dyDescent="0.25">
      <c r="D553" t="s">
        <v>579</v>
      </c>
    </row>
    <row r="554" spans="4:4" x14ac:dyDescent="0.25">
      <c r="D554" t="s">
        <v>628</v>
      </c>
    </row>
    <row r="555" spans="4:4" x14ac:dyDescent="0.25">
      <c r="D555" t="s">
        <v>677</v>
      </c>
    </row>
    <row r="556" spans="4:4" x14ac:dyDescent="0.25">
      <c r="D556" t="s">
        <v>1796</v>
      </c>
    </row>
    <row r="557" spans="4:4" x14ac:dyDescent="0.25">
      <c r="D557" t="s">
        <v>911</v>
      </c>
    </row>
    <row r="558" spans="4:4" x14ac:dyDescent="0.25">
      <c r="D558" t="s">
        <v>1196</v>
      </c>
    </row>
    <row r="559" spans="4:4" x14ac:dyDescent="0.25">
      <c r="D559" t="s">
        <v>1119</v>
      </c>
    </row>
    <row r="560" spans="4:4" x14ac:dyDescent="0.25">
      <c r="D560" t="s">
        <v>1386</v>
      </c>
    </row>
    <row r="561" spans="4:4" x14ac:dyDescent="0.25">
      <c r="D561" t="s">
        <v>1333</v>
      </c>
    </row>
    <row r="562" spans="4:4" x14ac:dyDescent="0.25">
      <c r="D562" t="s">
        <v>1334</v>
      </c>
    </row>
    <row r="563" spans="4:4" x14ac:dyDescent="0.25">
      <c r="D563" t="s">
        <v>1291</v>
      </c>
    </row>
    <row r="564" spans="4:4" x14ac:dyDescent="0.25">
      <c r="D564" t="s">
        <v>381</v>
      </c>
    </row>
    <row r="565" spans="4:4" x14ac:dyDescent="0.25">
      <c r="D565" t="s">
        <v>1614</v>
      </c>
    </row>
    <row r="566" spans="4:4" x14ac:dyDescent="0.25">
      <c r="D566" t="s">
        <v>845</v>
      </c>
    </row>
    <row r="567" spans="4:4" x14ac:dyDescent="0.25">
      <c r="D567" t="s">
        <v>318</v>
      </c>
    </row>
    <row r="568" spans="4:4" x14ac:dyDescent="0.25">
      <c r="D568" t="s">
        <v>455</v>
      </c>
    </row>
    <row r="569" spans="4:4" x14ac:dyDescent="0.25">
      <c r="D569" t="s">
        <v>846</v>
      </c>
    </row>
    <row r="570" spans="4:4" x14ac:dyDescent="0.25">
      <c r="D570" t="s">
        <v>847</v>
      </c>
    </row>
    <row r="571" spans="4:4" x14ac:dyDescent="0.25">
      <c r="D571" t="s">
        <v>1681</v>
      </c>
    </row>
    <row r="572" spans="4:4" x14ac:dyDescent="0.25">
      <c r="D572" t="s">
        <v>942</v>
      </c>
    </row>
    <row r="573" spans="4:4" x14ac:dyDescent="0.25">
      <c r="D573" t="s">
        <v>1951</v>
      </c>
    </row>
    <row r="574" spans="4:4" x14ac:dyDescent="0.25">
      <c r="D574" t="s">
        <v>456</v>
      </c>
    </row>
    <row r="575" spans="4:4" x14ac:dyDescent="0.25">
      <c r="D575" t="s">
        <v>1682</v>
      </c>
    </row>
    <row r="576" spans="4:4" x14ac:dyDescent="0.25">
      <c r="D576" t="s">
        <v>1265</v>
      </c>
    </row>
    <row r="577" spans="4:4" x14ac:dyDescent="0.25">
      <c r="D577" t="s">
        <v>580</v>
      </c>
    </row>
    <row r="578" spans="4:4" x14ac:dyDescent="0.25">
      <c r="D578" t="s">
        <v>1335</v>
      </c>
    </row>
    <row r="579" spans="4:4" x14ac:dyDescent="0.25">
      <c r="D579" t="s">
        <v>1553</v>
      </c>
    </row>
    <row r="580" spans="4:4" x14ac:dyDescent="0.25">
      <c r="D580" t="s">
        <v>792</v>
      </c>
    </row>
    <row r="581" spans="4:4" x14ac:dyDescent="0.25">
      <c r="D581" t="s">
        <v>1580</v>
      </c>
    </row>
    <row r="582" spans="4:4" x14ac:dyDescent="0.25">
      <c r="D582" t="s">
        <v>581</v>
      </c>
    </row>
    <row r="583" spans="4:4" x14ac:dyDescent="0.25">
      <c r="D583" t="s">
        <v>458</v>
      </c>
    </row>
    <row r="584" spans="4:4" x14ac:dyDescent="0.25">
      <c r="D584" t="s">
        <v>249</v>
      </c>
    </row>
    <row r="585" spans="4:4" x14ac:dyDescent="0.25">
      <c r="D585" t="s">
        <v>320</v>
      </c>
    </row>
    <row r="586" spans="4:4" x14ac:dyDescent="0.25">
      <c r="D586" t="s">
        <v>319</v>
      </c>
    </row>
    <row r="587" spans="4:4" x14ac:dyDescent="0.25">
      <c r="D587" t="s">
        <v>720</v>
      </c>
    </row>
    <row r="588" spans="4:4" x14ac:dyDescent="0.25">
      <c r="D588" t="s">
        <v>629</v>
      </c>
    </row>
    <row r="589" spans="4:4" x14ac:dyDescent="0.25">
      <c r="D589" t="s">
        <v>1227</v>
      </c>
    </row>
    <row r="590" spans="4:4" x14ac:dyDescent="0.25">
      <c r="D590" t="s">
        <v>793</v>
      </c>
    </row>
    <row r="591" spans="4:4" x14ac:dyDescent="0.25">
      <c r="D591" t="s">
        <v>721</v>
      </c>
    </row>
    <row r="592" spans="4:4" x14ac:dyDescent="0.25">
      <c r="D592" t="s">
        <v>722</v>
      </c>
    </row>
    <row r="593" spans="4:4" x14ac:dyDescent="0.25">
      <c r="D593" t="s">
        <v>86</v>
      </c>
    </row>
    <row r="594" spans="4:4" x14ac:dyDescent="0.25">
      <c r="D594" t="s">
        <v>459</v>
      </c>
    </row>
    <row r="595" spans="4:4" x14ac:dyDescent="0.25">
      <c r="D595" t="s">
        <v>1797</v>
      </c>
    </row>
    <row r="596" spans="4:4" x14ac:dyDescent="0.25">
      <c r="D596" t="s">
        <v>678</v>
      </c>
    </row>
    <row r="597" spans="4:4" x14ac:dyDescent="0.25">
      <c r="D597" t="s">
        <v>1387</v>
      </c>
    </row>
    <row r="598" spans="4:4" x14ac:dyDescent="0.25">
      <c r="D598" t="s">
        <v>1871</v>
      </c>
    </row>
    <row r="599" spans="4:4" x14ac:dyDescent="0.25">
      <c r="D599" t="s">
        <v>1683</v>
      </c>
    </row>
    <row r="600" spans="4:4" x14ac:dyDescent="0.25">
      <c r="D600" t="s">
        <v>1292</v>
      </c>
    </row>
    <row r="601" spans="4:4" x14ac:dyDescent="0.25">
      <c r="D601" t="s">
        <v>87</v>
      </c>
    </row>
    <row r="602" spans="4:4" x14ac:dyDescent="0.25">
      <c r="D602" t="s">
        <v>1228</v>
      </c>
    </row>
    <row r="603" spans="4:4" x14ac:dyDescent="0.25">
      <c r="D603" t="s">
        <v>912</v>
      </c>
    </row>
    <row r="604" spans="4:4" x14ac:dyDescent="0.25">
      <c r="D604" t="s">
        <v>794</v>
      </c>
    </row>
    <row r="605" spans="4:4" x14ac:dyDescent="0.25">
      <c r="D605" t="s">
        <v>88</v>
      </c>
    </row>
    <row r="606" spans="4:4" x14ac:dyDescent="0.25">
      <c r="D606" t="s">
        <v>1229</v>
      </c>
    </row>
    <row r="607" spans="4:4" x14ac:dyDescent="0.25">
      <c r="D607" t="s">
        <v>848</v>
      </c>
    </row>
    <row r="608" spans="4:4" x14ac:dyDescent="0.25">
      <c r="D608" t="s">
        <v>460</v>
      </c>
    </row>
    <row r="609" spans="4:4" x14ac:dyDescent="0.25">
      <c r="D609" t="s">
        <v>147</v>
      </c>
    </row>
    <row r="610" spans="4:4" x14ac:dyDescent="0.25">
      <c r="D610" t="s">
        <v>1832</v>
      </c>
    </row>
    <row r="611" spans="4:4" x14ac:dyDescent="0.25">
      <c r="D611" t="s">
        <v>1872</v>
      </c>
    </row>
    <row r="612" spans="4:4" x14ac:dyDescent="0.25">
      <c r="D612" t="s">
        <v>354</v>
      </c>
    </row>
    <row r="613" spans="4:4" x14ac:dyDescent="0.25">
      <c r="D613" t="s">
        <v>2040</v>
      </c>
    </row>
    <row r="614" spans="4:4" x14ac:dyDescent="0.25">
      <c r="D614" t="s">
        <v>1581</v>
      </c>
    </row>
    <row r="615" spans="4:4" x14ac:dyDescent="0.25">
      <c r="D615" t="s">
        <v>1155</v>
      </c>
    </row>
    <row r="616" spans="4:4" x14ac:dyDescent="0.25">
      <c r="D616" t="s">
        <v>1684</v>
      </c>
    </row>
    <row r="617" spans="4:4" x14ac:dyDescent="0.25">
      <c r="D617" t="s">
        <v>1873</v>
      </c>
    </row>
    <row r="618" spans="4:4" x14ac:dyDescent="0.25">
      <c r="D618" t="s">
        <v>461</v>
      </c>
    </row>
    <row r="619" spans="4:4" x14ac:dyDescent="0.25">
      <c r="D619" t="s">
        <v>1023</v>
      </c>
    </row>
    <row r="620" spans="4:4" x14ac:dyDescent="0.25">
      <c r="D620" t="s">
        <v>1582</v>
      </c>
    </row>
    <row r="621" spans="4:4" x14ac:dyDescent="0.25">
      <c r="D621" t="s">
        <v>203</v>
      </c>
    </row>
    <row r="622" spans="4:4" x14ac:dyDescent="0.25">
      <c r="D622" t="s">
        <v>1833</v>
      </c>
    </row>
    <row r="623" spans="4:4" x14ac:dyDescent="0.25">
      <c r="D623" t="s">
        <v>90</v>
      </c>
    </row>
    <row r="624" spans="4:4" x14ac:dyDescent="0.25">
      <c r="D624" t="s">
        <v>1615</v>
      </c>
    </row>
    <row r="625" spans="4:4" x14ac:dyDescent="0.25">
      <c r="D625" t="s">
        <v>1156</v>
      </c>
    </row>
    <row r="626" spans="4:4" x14ac:dyDescent="0.25">
      <c r="D626" t="s">
        <v>1906</v>
      </c>
    </row>
    <row r="627" spans="4:4" x14ac:dyDescent="0.25">
      <c r="D627" t="s">
        <v>1024</v>
      </c>
    </row>
    <row r="628" spans="4:4" x14ac:dyDescent="0.25">
      <c r="D628" t="s">
        <v>723</v>
      </c>
    </row>
    <row r="629" spans="4:4" x14ac:dyDescent="0.25">
      <c r="D629" t="s">
        <v>1685</v>
      </c>
    </row>
    <row r="630" spans="4:4" x14ac:dyDescent="0.25">
      <c r="D630" t="s">
        <v>382</v>
      </c>
    </row>
    <row r="631" spans="4:4" x14ac:dyDescent="0.25">
      <c r="D631" t="s">
        <v>1157</v>
      </c>
    </row>
    <row r="632" spans="4:4" x14ac:dyDescent="0.25">
      <c r="D632" t="s">
        <v>795</v>
      </c>
    </row>
    <row r="633" spans="4:4" x14ac:dyDescent="0.25">
      <c r="D633" t="s">
        <v>1554</v>
      </c>
    </row>
    <row r="634" spans="4:4" x14ac:dyDescent="0.25">
      <c r="D634" t="s">
        <v>61</v>
      </c>
    </row>
    <row r="635" spans="4:4" x14ac:dyDescent="0.25">
      <c r="D635" t="s">
        <v>462</v>
      </c>
    </row>
    <row r="636" spans="4:4" x14ac:dyDescent="0.25">
      <c r="D636" t="s">
        <v>1834</v>
      </c>
    </row>
    <row r="637" spans="4:4" x14ac:dyDescent="0.25">
      <c r="D637" t="s">
        <v>1686</v>
      </c>
    </row>
    <row r="638" spans="4:4" x14ac:dyDescent="0.25">
      <c r="D638" t="s">
        <v>1954</v>
      </c>
    </row>
    <row r="639" spans="4:4" x14ac:dyDescent="0.25">
      <c r="D639" t="s">
        <v>582</v>
      </c>
    </row>
    <row r="640" spans="4:4" x14ac:dyDescent="0.25">
      <c r="D640" t="s">
        <v>1518</v>
      </c>
    </row>
    <row r="641" spans="4:4" x14ac:dyDescent="0.25">
      <c r="D641" t="s">
        <v>1079</v>
      </c>
    </row>
    <row r="642" spans="4:4" x14ac:dyDescent="0.25">
      <c r="D642" t="s">
        <v>463</v>
      </c>
    </row>
    <row r="643" spans="4:4" x14ac:dyDescent="0.25">
      <c r="D643" t="s">
        <v>1687</v>
      </c>
    </row>
    <row r="644" spans="4:4" x14ac:dyDescent="0.25">
      <c r="D644" t="s">
        <v>1388</v>
      </c>
    </row>
    <row r="645" spans="4:4" x14ac:dyDescent="0.25">
      <c r="D645" t="s">
        <v>630</v>
      </c>
    </row>
    <row r="646" spans="4:4" x14ac:dyDescent="0.25">
      <c r="D646" t="s">
        <v>91</v>
      </c>
    </row>
    <row r="647" spans="4:4" x14ac:dyDescent="0.25">
      <c r="D647" t="s">
        <v>1874</v>
      </c>
    </row>
    <row r="648" spans="4:4" x14ac:dyDescent="0.25">
      <c r="D648" t="s">
        <v>899</v>
      </c>
    </row>
    <row r="649" spans="4:4" x14ac:dyDescent="0.25">
      <c r="D649" t="s">
        <v>1875</v>
      </c>
    </row>
    <row r="650" spans="4:4" x14ac:dyDescent="0.25">
      <c r="D650" t="s">
        <v>1025</v>
      </c>
    </row>
    <row r="651" spans="4:4" x14ac:dyDescent="0.25">
      <c r="D651" t="s">
        <v>1688</v>
      </c>
    </row>
    <row r="652" spans="4:4" x14ac:dyDescent="0.25">
      <c r="D652" t="s">
        <v>321</v>
      </c>
    </row>
    <row r="653" spans="4:4" x14ac:dyDescent="0.25">
      <c r="D653" t="s">
        <v>250</v>
      </c>
    </row>
    <row r="654" spans="4:4" x14ac:dyDescent="0.25">
      <c r="D654" t="s">
        <v>1689</v>
      </c>
    </row>
    <row r="655" spans="4:4" x14ac:dyDescent="0.25">
      <c r="D655" t="s">
        <v>1197</v>
      </c>
    </row>
    <row r="656" spans="4:4" x14ac:dyDescent="0.25">
      <c r="D656" t="s">
        <v>204</v>
      </c>
    </row>
    <row r="657" spans="4:4" x14ac:dyDescent="0.25">
      <c r="D657" t="s">
        <v>1198</v>
      </c>
    </row>
    <row r="658" spans="4:4" x14ac:dyDescent="0.25">
      <c r="D658" t="s">
        <v>383</v>
      </c>
    </row>
    <row r="659" spans="4:4" x14ac:dyDescent="0.25">
      <c r="D659" t="s">
        <v>1199</v>
      </c>
    </row>
    <row r="660" spans="4:4" x14ac:dyDescent="0.25">
      <c r="D660" t="s">
        <v>1690</v>
      </c>
    </row>
    <row r="661" spans="4:4" x14ac:dyDescent="0.25">
      <c r="D661" t="s">
        <v>1876</v>
      </c>
    </row>
    <row r="662" spans="4:4" x14ac:dyDescent="0.25">
      <c r="D662" t="s">
        <v>583</v>
      </c>
    </row>
    <row r="663" spans="4:4" x14ac:dyDescent="0.25">
      <c r="D663" t="s">
        <v>1423</v>
      </c>
    </row>
    <row r="664" spans="4:4" x14ac:dyDescent="0.25">
      <c r="D664" t="s">
        <v>1691</v>
      </c>
    </row>
    <row r="665" spans="4:4" x14ac:dyDescent="0.25">
      <c r="D665" t="s">
        <v>1200</v>
      </c>
    </row>
    <row r="666" spans="4:4" x14ac:dyDescent="0.25">
      <c r="D666" t="s">
        <v>322</v>
      </c>
    </row>
    <row r="667" spans="4:4" x14ac:dyDescent="0.25">
      <c r="D667" t="s">
        <v>205</v>
      </c>
    </row>
    <row r="668" spans="4:4" x14ac:dyDescent="0.25">
      <c r="D668" t="s">
        <v>796</v>
      </c>
    </row>
    <row r="669" spans="4:4" x14ac:dyDescent="0.25">
      <c r="D669" t="s">
        <v>900</v>
      </c>
    </row>
    <row r="670" spans="4:4" x14ac:dyDescent="0.25">
      <c r="D670" t="s">
        <v>1459</v>
      </c>
    </row>
    <row r="671" spans="4:4" x14ac:dyDescent="0.25">
      <c r="D671" t="s">
        <v>1692</v>
      </c>
    </row>
    <row r="672" spans="4:4" x14ac:dyDescent="0.25">
      <c r="D672" t="s">
        <v>1120</v>
      </c>
    </row>
    <row r="673" spans="4:4" x14ac:dyDescent="0.25">
      <c r="D673" t="s">
        <v>1336</v>
      </c>
    </row>
    <row r="674" spans="4:4" x14ac:dyDescent="0.25">
      <c r="D674" t="s">
        <v>1337</v>
      </c>
    </row>
    <row r="675" spans="4:4" x14ac:dyDescent="0.25">
      <c r="D675" t="s">
        <v>724</v>
      </c>
    </row>
    <row r="676" spans="4:4" x14ac:dyDescent="0.25">
      <c r="D676" t="s">
        <v>1424</v>
      </c>
    </row>
    <row r="677" spans="4:4" x14ac:dyDescent="0.25">
      <c r="D677" t="s">
        <v>550</v>
      </c>
    </row>
    <row r="678" spans="4:4" x14ac:dyDescent="0.25">
      <c r="D678" t="s">
        <v>943</v>
      </c>
    </row>
    <row r="679" spans="4:4" x14ac:dyDescent="0.25">
      <c r="D679" t="s">
        <v>92</v>
      </c>
    </row>
    <row r="680" spans="4:4" x14ac:dyDescent="0.25">
      <c r="D680" t="s">
        <v>1121</v>
      </c>
    </row>
    <row r="681" spans="4:4" x14ac:dyDescent="0.25">
      <c r="D681" t="s">
        <v>1080</v>
      </c>
    </row>
    <row r="682" spans="4:4" x14ac:dyDescent="0.25">
      <c r="D682" t="s">
        <v>1555</v>
      </c>
    </row>
    <row r="683" spans="4:4" x14ac:dyDescent="0.25">
      <c r="D683" t="s">
        <v>631</v>
      </c>
    </row>
    <row r="684" spans="4:4" x14ac:dyDescent="0.25">
      <c r="D684" t="s">
        <v>173</v>
      </c>
    </row>
    <row r="685" spans="4:4" x14ac:dyDescent="0.25">
      <c r="D685" t="s">
        <v>384</v>
      </c>
    </row>
    <row r="686" spans="4:4" x14ac:dyDescent="0.25">
      <c r="D686" t="s">
        <v>1616</v>
      </c>
    </row>
    <row r="687" spans="4:4" x14ac:dyDescent="0.25">
      <c r="D687" t="s">
        <v>1693</v>
      </c>
    </row>
    <row r="688" spans="4:4" x14ac:dyDescent="0.25">
      <c r="D688" t="s">
        <v>1493</v>
      </c>
    </row>
    <row r="689" spans="4:4" x14ac:dyDescent="0.25">
      <c r="D689" t="s">
        <v>464</v>
      </c>
    </row>
    <row r="690" spans="4:4" x14ac:dyDescent="0.25">
      <c r="D690" t="s">
        <v>323</v>
      </c>
    </row>
    <row r="691" spans="4:4" x14ac:dyDescent="0.25">
      <c r="D691" t="s">
        <v>1158</v>
      </c>
    </row>
    <row r="692" spans="4:4" x14ac:dyDescent="0.25">
      <c r="D692" t="s">
        <v>385</v>
      </c>
    </row>
    <row r="693" spans="4:4" x14ac:dyDescent="0.25">
      <c r="D693" t="s">
        <v>944</v>
      </c>
    </row>
    <row r="694" spans="4:4" x14ac:dyDescent="0.25">
      <c r="D694" t="s">
        <v>465</v>
      </c>
    </row>
    <row r="695" spans="4:4" x14ac:dyDescent="0.25">
      <c r="D695" t="s">
        <v>1694</v>
      </c>
    </row>
    <row r="696" spans="4:4" x14ac:dyDescent="0.25">
      <c r="D696" t="s">
        <v>251</v>
      </c>
    </row>
    <row r="697" spans="4:4" x14ac:dyDescent="0.25">
      <c r="D697" t="s">
        <v>1250</v>
      </c>
    </row>
    <row r="698" spans="4:4" x14ac:dyDescent="0.25">
      <c r="D698" t="s">
        <v>466</v>
      </c>
    </row>
    <row r="699" spans="4:4" x14ac:dyDescent="0.25">
      <c r="D699" t="s">
        <v>947</v>
      </c>
    </row>
    <row r="700" spans="4:4" x14ac:dyDescent="0.25">
      <c r="D700" t="s">
        <v>1159</v>
      </c>
    </row>
    <row r="701" spans="4:4" x14ac:dyDescent="0.25">
      <c r="D701" t="s">
        <v>1695</v>
      </c>
    </row>
    <row r="702" spans="4:4" x14ac:dyDescent="0.25">
      <c r="D702" t="s">
        <v>1696</v>
      </c>
    </row>
    <row r="703" spans="4:4" x14ac:dyDescent="0.25">
      <c r="D703" t="s">
        <v>1835</v>
      </c>
    </row>
    <row r="704" spans="4:4" x14ac:dyDescent="0.25">
      <c r="D704" t="s">
        <v>1026</v>
      </c>
    </row>
    <row r="705" spans="4:4" x14ac:dyDescent="0.25">
      <c r="D705" t="s">
        <v>551</v>
      </c>
    </row>
    <row r="706" spans="4:4" x14ac:dyDescent="0.25">
      <c r="D706" t="s">
        <v>467</v>
      </c>
    </row>
    <row r="707" spans="4:4" x14ac:dyDescent="0.25">
      <c r="D707" t="s">
        <v>2002</v>
      </c>
    </row>
    <row r="708" spans="4:4" x14ac:dyDescent="0.25">
      <c r="D708" t="s">
        <v>1201</v>
      </c>
    </row>
    <row r="709" spans="4:4" x14ac:dyDescent="0.25">
      <c r="D709" t="s">
        <v>725</v>
      </c>
    </row>
    <row r="710" spans="4:4" x14ac:dyDescent="0.25">
      <c r="D710" t="s">
        <v>468</v>
      </c>
    </row>
    <row r="711" spans="4:4" x14ac:dyDescent="0.25">
      <c r="D711" t="s">
        <v>1241</v>
      </c>
    </row>
    <row r="712" spans="4:4" x14ac:dyDescent="0.25">
      <c r="D712" t="s">
        <v>174</v>
      </c>
    </row>
    <row r="713" spans="4:4" x14ac:dyDescent="0.25">
      <c r="D713" t="s">
        <v>1617</v>
      </c>
    </row>
    <row r="714" spans="4:4" x14ac:dyDescent="0.25">
      <c r="D714" t="s">
        <v>324</v>
      </c>
    </row>
    <row r="715" spans="4:4" x14ac:dyDescent="0.25">
      <c r="D715" t="s">
        <v>1389</v>
      </c>
    </row>
    <row r="716" spans="4:4" x14ac:dyDescent="0.25">
      <c r="D716" t="s">
        <v>1813</v>
      </c>
    </row>
    <row r="717" spans="4:4" x14ac:dyDescent="0.25">
      <c r="D717" t="s">
        <v>948</v>
      </c>
    </row>
    <row r="718" spans="4:4" x14ac:dyDescent="0.25">
      <c r="D718" t="s">
        <v>1160</v>
      </c>
    </row>
    <row r="719" spans="4:4" x14ac:dyDescent="0.25">
      <c r="D719" t="s">
        <v>206</v>
      </c>
    </row>
    <row r="720" spans="4:4" x14ac:dyDescent="0.25">
      <c r="D720" t="s">
        <v>1338</v>
      </c>
    </row>
    <row r="721" spans="4:4" x14ac:dyDescent="0.25">
      <c r="D721" t="s">
        <v>949</v>
      </c>
    </row>
    <row r="722" spans="4:4" x14ac:dyDescent="0.25">
      <c r="D722" t="s">
        <v>797</v>
      </c>
    </row>
    <row r="723" spans="4:4" x14ac:dyDescent="0.25">
      <c r="D723" t="s">
        <v>726</v>
      </c>
    </row>
    <row r="724" spans="4:4" x14ac:dyDescent="0.25">
      <c r="D724" t="s">
        <v>1907</v>
      </c>
    </row>
    <row r="725" spans="4:4" x14ac:dyDescent="0.25">
      <c r="D725" t="s">
        <v>798</v>
      </c>
    </row>
    <row r="726" spans="4:4" x14ac:dyDescent="0.25">
      <c r="D726" t="s">
        <v>727</v>
      </c>
    </row>
    <row r="727" spans="4:4" x14ac:dyDescent="0.25">
      <c r="D727" t="s">
        <v>799</v>
      </c>
    </row>
    <row r="728" spans="4:4" x14ac:dyDescent="0.25">
      <c r="D728" t="s">
        <v>1957</v>
      </c>
    </row>
    <row r="729" spans="4:4" x14ac:dyDescent="0.25">
      <c r="D729" t="s">
        <v>1929</v>
      </c>
    </row>
    <row r="730" spans="4:4" x14ac:dyDescent="0.25">
      <c r="D730" t="s">
        <v>93</v>
      </c>
    </row>
    <row r="731" spans="4:4" x14ac:dyDescent="0.25">
      <c r="D731" t="s">
        <v>175</v>
      </c>
    </row>
    <row r="732" spans="4:4" x14ac:dyDescent="0.25">
      <c r="D732" t="s">
        <v>1836</v>
      </c>
    </row>
    <row r="733" spans="4:4" x14ac:dyDescent="0.25">
      <c r="D733" t="s">
        <v>800</v>
      </c>
    </row>
    <row r="734" spans="4:4" x14ac:dyDescent="0.25">
      <c r="D734" t="s">
        <v>1556</v>
      </c>
    </row>
    <row r="735" spans="4:4" x14ac:dyDescent="0.25">
      <c r="D735" t="s">
        <v>728</v>
      </c>
    </row>
    <row r="736" spans="4:4" x14ac:dyDescent="0.25">
      <c r="D736" t="s">
        <v>1460</v>
      </c>
    </row>
    <row r="737" spans="4:4" x14ac:dyDescent="0.25">
      <c r="D737" t="s">
        <v>1697</v>
      </c>
    </row>
    <row r="738" spans="4:4" x14ac:dyDescent="0.25">
      <c r="D738" t="s">
        <v>1583</v>
      </c>
    </row>
    <row r="739" spans="4:4" x14ac:dyDescent="0.25">
      <c r="D739" t="s">
        <v>1081</v>
      </c>
    </row>
    <row r="740" spans="4:4" x14ac:dyDescent="0.25">
      <c r="D740" t="s">
        <v>1390</v>
      </c>
    </row>
    <row r="741" spans="4:4" x14ac:dyDescent="0.25">
      <c r="D741" t="s">
        <v>1698</v>
      </c>
    </row>
    <row r="742" spans="4:4" x14ac:dyDescent="0.25">
      <c r="D742" t="s">
        <v>584</v>
      </c>
    </row>
    <row r="743" spans="4:4" x14ac:dyDescent="0.25">
      <c r="D743" t="s">
        <v>1266</v>
      </c>
    </row>
    <row r="744" spans="4:4" x14ac:dyDescent="0.25">
      <c r="D744" t="s">
        <v>2041</v>
      </c>
    </row>
    <row r="745" spans="4:4" x14ac:dyDescent="0.25">
      <c r="D745" t="s">
        <v>2042</v>
      </c>
    </row>
    <row r="746" spans="4:4" x14ac:dyDescent="0.25">
      <c r="D746" t="s">
        <v>2043</v>
      </c>
    </row>
    <row r="747" spans="4:4" x14ac:dyDescent="0.25">
      <c r="D747" t="s">
        <v>2044</v>
      </c>
    </row>
    <row r="748" spans="4:4" x14ac:dyDescent="0.25">
      <c r="D748" t="s">
        <v>1425</v>
      </c>
    </row>
    <row r="749" spans="4:4" x14ac:dyDescent="0.25">
      <c r="D749" t="s">
        <v>1339</v>
      </c>
    </row>
    <row r="750" spans="4:4" x14ac:dyDescent="0.25">
      <c r="D750" t="s">
        <v>386</v>
      </c>
    </row>
    <row r="751" spans="4:4" x14ac:dyDescent="0.25">
      <c r="D751" t="s">
        <v>325</v>
      </c>
    </row>
    <row r="752" spans="4:4" x14ac:dyDescent="0.25">
      <c r="D752" t="s">
        <v>2045</v>
      </c>
    </row>
    <row r="753" spans="4:4" x14ac:dyDescent="0.25">
      <c r="D753" t="s">
        <v>679</v>
      </c>
    </row>
    <row r="754" spans="4:4" x14ac:dyDescent="0.25">
      <c r="D754" t="s">
        <v>469</v>
      </c>
    </row>
    <row r="755" spans="4:4" x14ac:dyDescent="0.25">
      <c r="D755" t="s">
        <v>1584</v>
      </c>
    </row>
    <row r="756" spans="4:4" x14ac:dyDescent="0.25">
      <c r="D756" t="s">
        <v>470</v>
      </c>
    </row>
    <row r="757" spans="4:4" x14ac:dyDescent="0.25">
      <c r="D757" t="s">
        <v>148</v>
      </c>
    </row>
    <row r="758" spans="4:4" x14ac:dyDescent="0.25">
      <c r="D758" t="s">
        <v>95</v>
      </c>
    </row>
    <row r="759" spans="4:4" x14ac:dyDescent="0.25">
      <c r="D759" t="s">
        <v>1340</v>
      </c>
    </row>
    <row r="760" spans="4:4" x14ac:dyDescent="0.25">
      <c r="D760" t="s">
        <v>471</v>
      </c>
    </row>
    <row r="761" spans="4:4" x14ac:dyDescent="0.25">
      <c r="D761" t="s">
        <v>1618</v>
      </c>
    </row>
    <row r="762" spans="4:4" x14ac:dyDescent="0.25">
      <c r="D762" t="s">
        <v>387</v>
      </c>
    </row>
    <row r="763" spans="4:4" x14ac:dyDescent="0.25">
      <c r="D763" t="s">
        <v>1585</v>
      </c>
    </row>
    <row r="764" spans="4:4" x14ac:dyDescent="0.25">
      <c r="D764" t="s">
        <v>913</v>
      </c>
    </row>
    <row r="765" spans="4:4" x14ac:dyDescent="0.25">
      <c r="D765" t="s">
        <v>914</v>
      </c>
    </row>
    <row r="766" spans="4:4" x14ac:dyDescent="0.25">
      <c r="D766" t="s">
        <v>1557</v>
      </c>
    </row>
    <row r="767" spans="4:4" x14ac:dyDescent="0.25">
      <c r="D767" t="s">
        <v>1877</v>
      </c>
    </row>
    <row r="768" spans="4:4" x14ac:dyDescent="0.25">
      <c r="D768" t="s">
        <v>472</v>
      </c>
    </row>
    <row r="769" spans="4:4" x14ac:dyDescent="0.25">
      <c r="D769" t="s">
        <v>1586</v>
      </c>
    </row>
    <row r="770" spans="4:4" x14ac:dyDescent="0.25">
      <c r="D770" t="s">
        <v>1837</v>
      </c>
    </row>
    <row r="771" spans="4:4" x14ac:dyDescent="0.25">
      <c r="D771" t="s">
        <v>1699</v>
      </c>
    </row>
    <row r="772" spans="4:4" x14ac:dyDescent="0.25">
      <c r="D772" t="s">
        <v>1587</v>
      </c>
    </row>
    <row r="773" spans="4:4" x14ac:dyDescent="0.25">
      <c r="D773" t="s">
        <v>473</v>
      </c>
    </row>
    <row r="774" spans="4:4" x14ac:dyDescent="0.25">
      <c r="D774" t="s">
        <v>388</v>
      </c>
    </row>
    <row r="775" spans="4:4" x14ac:dyDescent="0.25">
      <c r="D775" t="s">
        <v>1619</v>
      </c>
    </row>
    <row r="776" spans="4:4" x14ac:dyDescent="0.25">
      <c r="D776" t="s">
        <v>585</v>
      </c>
    </row>
    <row r="777" spans="4:4" x14ac:dyDescent="0.25">
      <c r="D777" t="s">
        <v>1267</v>
      </c>
    </row>
    <row r="778" spans="4:4" x14ac:dyDescent="0.25">
      <c r="D778" t="s">
        <v>1930</v>
      </c>
    </row>
    <row r="779" spans="4:4" x14ac:dyDescent="0.25">
      <c r="D779" t="s">
        <v>901</v>
      </c>
    </row>
    <row r="780" spans="4:4" x14ac:dyDescent="0.25">
      <c r="D780" t="s">
        <v>801</v>
      </c>
    </row>
    <row r="781" spans="4:4" x14ac:dyDescent="0.25">
      <c r="D781" t="s">
        <v>1461</v>
      </c>
    </row>
    <row r="782" spans="4:4" x14ac:dyDescent="0.25">
      <c r="D782" t="s">
        <v>1341</v>
      </c>
    </row>
    <row r="783" spans="4:4" x14ac:dyDescent="0.25">
      <c r="D783" t="s">
        <v>1494</v>
      </c>
    </row>
    <row r="784" spans="4:4" x14ac:dyDescent="0.25">
      <c r="D784" t="s">
        <v>729</v>
      </c>
    </row>
    <row r="785" spans="4:4" x14ac:dyDescent="0.25">
      <c r="D785" t="s">
        <v>474</v>
      </c>
    </row>
    <row r="786" spans="4:4" x14ac:dyDescent="0.25">
      <c r="D786" t="s">
        <v>632</v>
      </c>
    </row>
    <row r="787" spans="4:4" x14ac:dyDescent="0.25">
      <c r="D787" t="s">
        <v>1878</v>
      </c>
    </row>
    <row r="788" spans="4:4" x14ac:dyDescent="0.25">
      <c r="D788" t="s">
        <v>475</v>
      </c>
    </row>
    <row r="789" spans="4:4" x14ac:dyDescent="0.25">
      <c r="D789" t="s">
        <v>356</v>
      </c>
    </row>
    <row r="790" spans="4:4" x14ac:dyDescent="0.25">
      <c r="D790" t="s">
        <v>1700</v>
      </c>
    </row>
    <row r="791" spans="4:4" x14ac:dyDescent="0.25">
      <c r="D791" t="s">
        <v>730</v>
      </c>
    </row>
    <row r="792" spans="4:4" x14ac:dyDescent="0.25">
      <c r="D792" t="s">
        <v>731</v>
      </c>
    </row>
    <row r="793" spans="4:4" x14ac:dyDescent="0.25">
      <c r="D793" t="s">
        <v>2046</v>
      </c>
    </row>
    <row r="794" spans="4:4" x14ac:dyDescent="0.25">
      <c r="D794" t="s">
        <v>66</v>
      </c>
    </row>
    <row r="795" spans="4:4" x14ac:dyDescent="0.25">
      <c r="D795" t="s">
        <v>1620</v>
      </c>
    </row>
    <row r="796" spans="4:4" x14ac:dyDescent="0.25">
      <c r="D796" t="s">
        <v>1202</v>
      </c>
    </row>
    <row r="797" spans="4:4" x14ac:dyDescent="0.25">
      <c r="D797" t="s">
        <v>1701</v>
      </c>
    </row>
    <row r="798" spans="4:4" x14ac:dyDescent="0.25">
      <c r="D798" t="s">
        <v>1342</v>
      </c>
    </row>
    <row r="799" spans="4:4" x14ac:dyDescent="0.25">
      <c r="D799" t="s">
        <v>476</v>
      </c>
    </row>
    <row r="800" spans="4:4" x14ac:dyDescent="0.25">
      <c r="D800" t="s">
        <v>1702</v>
      </c>
    </row>
    <row r="801" spans="4:4" x14ac:dyDescent="0.25">
      <c r="D801" t="s">
        <v>207</v>
      </c>
    </row>
    <row r="802" spans="4:4" x14ac:dyDescent="0.25">
      <c r="D802" t="s">
        <v>586</v>
      </c>
    </row>
    <row r="803" spans="4:4" x14ac:dyDescent="0.25">
      <c r="D803" t="s">
        <v>633</v>
      </c>
    </row>
    <row r="804" spans="4:4" x14ac:dyDescent="0.25">
      <c r="D804" t="s">
        <v>389</v>
      </c>
    </row>
    <row r="805" spans="4:4" x14ac:dyDescent="0.25">
      <c r="D805" t="s">
        <v>1027</v>
      </c>
    </row>
    <row r="806" spans="4:4" x14ac:dyDescent="0.25">
      <c r="D806" t="s">
        <v>1838</v>
      </c>
    </row>
    <row r="807" spans="4:4" x14ac:dyDescent="0.25">
      <c r="D807" t="s">
        <v>96</v>
      </c>
    </row>
    <row r="808" spans="4:4" x14ac:dyDescent="0.25">
      <c r="D808" t="s">
        <v>1293</v>
      </c>
    </row>
    <row r="809" spans="4:4" x14ac:dyDescent="0.25">
      <c r="D809" t="s">
        <v>390</v>
      </c>
    </row>
    <row r="810" spans="4:4" x14ac:dyDescent="0.25">
      <c r="D810" t="s">
        <v>1343</v>
      </c>
    </row>
    <row r="811" spans="4:4" x14ac:dyDescent="0.25">
      <c r="D811" t="s">
        <v>1391</v>
      </c>
    </row>
    <row r="812" spans="4:4" x14ac:dyDescent="0.25">
      <c r="D812" t="s">
        <v>802</v>
      </c>
    </row>
    <row r="813" spans="4:4" x14ac:dyDescent="0.25">
      <c r="D813" t="s">
        <v>1122</v>
      </c>
    </row>
    <row r="814" spans="4:4" x14ac:dyDescent="0.25">
      <c r="D814" t="s">
        <v>1268</v>
      </c>
    </row>
    <row r="815" spans="4:4" x14ac:dyDescent="0.25">
      <c r="D815" t="s">
        <v>1426</v>
      </c>
    </row>
    <row r="816" spans="4:4" x14ac:dyDescent="0.25">
      <c r="D816" t="s">
        <v>391</v>
      </c>
    </row>
    <row r="817" spans="4:4" x14ac:dyDescent="0.25">
      <c r="D817" t="s">
        <v>1161</v>
      </c>
    </row>
    <row r="818" spans="4:4" x14ac:dyDescent="0.25">
      <c r="D818" t="s">
        <v>392</v>
      </c>
    </row>
    <row r="819" spans="4:4" x14ac:dyDescent="0.25">
      <c r="D819" t="s">
        <v>950</v>
      </c>
    </row>
    <row r="820" spans="4:4" x14ac:dyDescent="0.25">
      <c r="D820" t="s">
        <v>1082</v>
      </c>
    </row>
    <row r="821" spans="4:4" x14ac:dyDescent="0.25">
      <c r="D821" t="s">
        <v>326</v>
      </c>
    </row>
    <row r="822" spans="4:4" x14ac:dyDescent="0.25">
      <c r="D822" t="s">
        <v>1203</v>
      </c>
    </row>
    <row r="823" spans="4:4" x14ac:dyDescent="0.25">
      <c r="D823" t="s">
        <v>1427</v>
      </c>
    </row>
    <row r="824" spans="4:4" x14ac:dyDescent="0.25">
      <c r="D824" t="s">
        <v>1703</v>
      </c>
    </row>
    <row r="825" spans="4:4" x14ac:dyDescent="0.25">
      <c r="D825" t="s">
        <v>732</v>
      </c>
    </row>
    <row r="826" spans="4:4" x14ac:dyDescent="0.25">
      <c r="D826" t="s">
        <v>1344</v>
      </c>
    </row>
    <row r="827" spans="4:4" x14ac:dyDescent="0.25">
      <c r="D827" t="s">
        <v>393</v>
      </c>
    </row>
    <row r="828" spans="4:4" x14ac:dyDescent="0.25">
      <c r="D828" t="s">
        <v>1123</v>
      </c>
    </row>
    <row r="829" spans="4:4" x14ac:dyDescent="0.25">
      <c r="D829" t="s">
        <v>530</v>
      </c>
    </row>
    <row r="830" spans="4:4" x14ac:dyDescent="0.25">
      <c r="D830" t="s">
        <v>1704</v>
      </c>
    </row>
    <row r="831" spans="4:4" x14ac:dyDescent="0.25">
      <c r="D831" t="s">
        <v>1495</v>
      </c>
    </row>
    <row r="832" spans="4:4" x14ac:dyDescent="0.25">
      <c r="D832" t="s">
        <v>1204</v>
      </c>
    </row>
    <row r="833" spans="4:4" x14ac:dyDescent="0.25">
      <c r="D833" t="s">
        <v>149</v>
      </c>
    </row>
    <row r="834" spans="4:4" x14ac:dyDescent="0.25">
      <c r="D834" t="s">
        <v>1879</v>
      </c>
    </row>
    <row r="835" spans="4:4" x14ac:dyDescent="0.25">
      <c r="D835" t="s">
        <v>803</v>
      </c>
    </row>
    <row r="836" spans="4:4" x14ac:dyDescent="0.25">
      <c r="D836" t="s">
        <v>2047</v>
      </c>
    </row>
    <row r="837" spans="4:4" x14ac:dyDescent="0.25">
      <c r="D837" t="s">
        <v>1558</v>
      </c>
    </row>
    <row r="838" spans="4:4" x14ac:dyDescent="0.25">
      <c r="D838" t="s">
        <v>208</v>
      </c>
    </row>
    <row r="839" spans="4:4" x14ac:dyDescent="0.25">
      <c r="D839" t="s">
        <v>2003</v>
      </c>
    </row>
    <row r="840" spans="4:4" x14ac:dyDescent="0.25">
      <c r="D840" t="s">
        <v>953</v>
      </c>
    </row>
    <row r="841" spans="4:4" x14ac:dyDescent="0.25">
      <c r="D841" t="s">
        <v>97</v>
      </c>
    </row>
    <row r="842" spans="4:4" x14ac:dyDescent="0.25">
      <c r="D842" t="s">
        <v>209</v>
      </c>
    </row>
    <row r="843" spans="4:4" x14ac:dyDescent="0.25">
      <c r="D843" t="s">
        <v>1124</v>
      </c>
    </row>
    <row r="844" spans="4:4" x14ac:dyDescent="0.25">
      <c r="D844" t="s">
        <v>1028</v>
      </c>
    </row>
    <row r="845" spans="4:4" x14ac:dyDescent="0.25">
      <c r="D845" t="s">
        <v>1251</v>
      </c>
    </row>
    <row r="846" spans="4:4" x14ac:dyDescent="0.25">
      <c r="D846" t="s">
        <v>1705</v>
      </c>
    </row>
    <row r="847" spans="4:4" x14ac:dyDescent="0.25">
      <c r="D847" t="s">
        <v>327</v>
      </c>
    </row>
    <row r="848" spans="4:4" x14ac:dyDescent="0.25">
      <c r="D848" t="s">
        <v>1462</v>
      </c>
    </row>
    <row r="849" spans="4:4" x14ac:dyDescent="0.25">
      <c r="D849" t="s">
        <v>2048</v>
      </c>
    </row>
    <row r="850" spans="4:4" x14ac:dyDescent="0.25">
      <c r="D850" t="s">
        <v>252</v>
      </c>
    </row>
    <row r="851" spans="4:4" x14ac:dyDescent="0.25">
      <c r="D851" t="s">
        <v>1083</v>
      </c>
    </row>
    <row r="852" spans="4:4" x14ac:dyDescent="0.25">
      <c r="D852" t="s">
        <v>1706</v>
      </c>
    </row>
    <row r="853" spans="4:4" x14ac:dyDescent="0.25">
      <c r="D853" t="s">
        <v>1252</v>
      </c>
    </row>
    <row r="854" spans="4:4" x14ac:dyDescent="0.25">
      <c r="D854" t="s">
        <v>1519</v>
      </c>
    </row>
    <row r="855" spans="4:4" x14ac:dyDescent="0.25">
      <c r="D855" t="s">
        <v>634</v>
      </c>
    </row>
    <row r="856" spans="4:4" x14ac:dyDescent="0.25">
      <c r="D856" t="s">
        <v>954</v>
      </c>
    </row>
    <row r="857" spans="4:4" x14ac:dyDescent="0.25">
      <c r="D857" t="s">
        <v>1588</v>
      </c>
    </row>
    <row r="858" spans="4:4" x14ac:dyDescent="0.25">
      <c r="D858" t="s">
        <v>1345</v>
      </c>
    </row>
    <row r="859" spans="4:4" x14ac:dyDescent="0.25">
      <c r="D859" t="s">
        <v>849</v>
      </c>
    </row>
    <row r="860" spans="4:4" x14ac:dyDescent="0.25">
      <c r="D860" t="s">
        <v>850</v>
      </c>
    </row>
    <row r="861" spans="4:4" x14ac:dyDescent="0.25">
      <c r="D861" t="s">
        <v>680</v>
      </c>
    </row>
    <row r="862" spans="4:4" x14ac:dyDescent="0.25">
      <c r="D862" t="s">
        <v>68</v>
      </c>
    </row>
    <row r="863" spans="4:4" x14ac:dyDescent="0.25">
      <c r="D863" t="s">
        <v>253</v>
      </c>
    </row>
    <row r="864" spans="4:4" x14ac:dyDescent="0.25">
      <c r="D864" t="s">
        <v>210</v>
      </c>
    </row>
    <row r="865" spans="4:4" x14ac:dyDescent="0.25">
      <c r="D865" t="s">
        <v>394</v>
      </c>
    </row>
    <row r="866" spans="4:4" x14ac:dyDescent="0.25">
      <c r="D866" t="s">
        <v>71</v>
      </c>
    </row>
    <row r="867" spans="4:4" x14ac:dyDescent="0.25">
      <c r="D867" t="s">
        <v>955</v>
      </c>
    </row>
    <row r="868" spans="4:4" x14ac:dyDescent="0.25">
      <c r="D868" t="s">
        <v>254</v>
      </c>
    </row>
    <row r="869" spans="4:4" x14ac:dyDescent="0.25">
      <c r="D869" t="s">
        <v>956</v>
      </c>
    </row>
    <row r="870" spans="4:4" x14ac:dyDescent="0.25">
      <c r="D870" t="s">
        <v>957</v>
      </c>
    </row>
    <row r="871" spans="4:4" x14ac:dyDescent="0.25">
      <c r="D871" t="s">
        <v>73</v>
      </c>
    </row>
    <row r="872" spans="4:4" x14ac:dyDescent="0.25">
      <c r="D872" t="s">
        <v>1346</v>
      </c>
    </row>
    <row r="873" spans="4:4" x14ac:dyDescent="0.25">
      <c r="D873" t="s">
        <v>1707</v>
      </c>
    </row>
    <row r="874" spans="4:4" x14ac:dyDescent="0.25">
      <c r="D874" t="s">
        <v>960</v>
      </c>
    </row>
    <row r="875" spans="4:4" x14ac:dyDescent="0.25">
      <c r="D875" t="s">
        <v>587</v>
      </c>
    </row>
    <row r="876" spans="4:4" x14ac:dyDescent="0.25">
      <c r="D876" t="s">
        <v>477</v>
      </c>
    </row>
    <row r="877" spans="4:4" x14ac:dyDescent="0.25">
      <c r="D877" t="s">
        <v>2049</v>
      </c>
    </row>
    <row r="878" spans="4:4" x14ac:dyDescent="0.25">
      <c r="D878" t="s">
        <v>961</v>
      </c>
    </row>
    <row r="879" spans="4:4" x14ac:dyDescent="0.25">
      <c r="D879" t="s">
        <v>1029</v>
      </c>
    </row>
    <row r="880" spans="4:4" x14ac:dyDescent="0.25">
      <c r="D880" t="s">
        <v>1908</v>
      </c>
    </row>
    <row r="881" spans="4:4" x14ac:dyDescent="0.25">
      <c r="D881" t="s">
        <v>1839</v>
      </c>
    </row>
    <row r="882" spans="4:4" x14ac:dyDescent="0.25">
      <c r="D882" t="s">
        <v>1084</v>
      </c>
    </row>
    <row r="883" spans="4:4" x14ac:dyDescent="0.25">
      <c r="D883" t="s">
        <v>1030</v>
      </c>
    </row>
    <row r="884" spans="4:4" x14ac:dyDescent="0.25">
      <c r="D884" t="s">
        <v>1085</v>
      </c>
    </row>
    <row r="885" spans="4:4" x14ac:dyDescent="0.25">
      <c r="D885" t="s">
        <v>211</v>
      </c>
    </row>
    <row r="886" spans="4:4" x14ac:dyDescent="0.25">
      <c r="D886" t="s">
        <v>1708</v>
      </c>
    </row>
    <row r="887" spans="4:4" x14ac:dyDescent="0.25">
      <c r="D887" t="s">
        <v>99</v>
      </c>
    </row>
    <row r="888" spans="4:4" x14ac:dyDescent="0.25">
      <c r="D888" t="s">
        <v>1840</v>
      </c>
    </row>
    <row r="889" spans="4:4" x14ac:dyDescent="0.25">
      <c r="D889" t="s">
        <v>478</v>
      </c>
    </row>
    <row r="890" spans="4:4" x14ac:dyDescent="0.25">
      <c r="D890" t="s">
        <v>635</v>
      </c>
    </row>
    <row r="891" spans="4:4" x14ac:dyDescent="0.25">
      <c r="D891" t="s">
        <v>2050</v>
      </c>
    </row>
    <row r="892" spans="4:4" x14ac:dyDescent="0.25">
      <c r="D892" t="s">
        <v>479</v>
      </c>
    </row>
    <row r="893" spans="4:4" x14ac:dyDescent="0.25">
      <c r="D893" t="s">
        <v>101</v>
      </c>
    </row>
    <row r="894" spans="4:4" x14ac:dyDescent="0.25">
      <c r="D894" t="s">
        <v>1086</v>
      </c>
    </row>
    <row r="895" spans="4:4" x14ac:dyDescent="0.25">
      <c r="D895" t="s">
        <v>851</v>
      </c>
    </row>
    <row r="896" spans="4:4" x14ac:dyDescent="0.25">
      <c r="D896" t="s">
        <v>480</v>
      </c>
    </row>
    <row r="897" spans="4:4" x14ac:dyDescent="0.25">
      <c r="D897" t="s">
        <v>636</v>
      </c>
    </row>
    <row r="898" spans="4:4" x14ac:dyDescent="0.25">
      <c r="D898" t="s">
        <v>1589</v>
      </c>
    </row>
    <row r="899" spans="4:4" x14ac:dyDescent="0.25">
      <c r="D899" t="s">
        <v>552</v>
      </c>
    </row>
    <row r="900" spans="4:4" x14ac:dyDescent="0.25">
      <c r="D900" t="s">
        <v>588</v>
      </c>
    </row>
    <row r="901" spans="4:4" x14ac:dyDescent="0.25">
      <c r="D901" t="s">
        <v>804</v>
      </c>
    </row>
    <row r="902" spans="4:4" x14ac:dyDescent="0.25">
      <c r="D902" t="s">
        <v>733</v>
      </c>
    </row>
    <row r="903" spans="4:4" x14ac:dyDescent="0.25">
      <c r="D903" t="s">
        <v>1709</v>
      </c>
    </row>
    <row r="904" spans="4:4" x14ac:dyDescent="0.25">
      <c r="D904" t="s">
        <v>1710</v>
      </c>
    </row>
    <row r="905" spans="4:4" x14ac:dyDescent="0.25">
      <c r="D905" t="s">
        <v>589</v>
      </c>
    </row>
    <row r="906" spans="4:4" x14ac:dyDescent="0.25">
      <c r="D906" t="s">
        <v>212</v>
      </c>
    </row>
    <row r="907" spans="4:4" x14ac:dyDescent="0.25">
      <c r="D907" t="s">
        <v>1347</v>
      </c>
    </row>
    <row r="908" spans="4:4" x14ac:dyDescent="0.25">
      <c r="D908" t="s">
        <v>481</v>
      </c>
    </row>
    <row r="909" spans="4:4" x14ac:dyDescent="0.25">
      <c r="D909" t="s">
        <v>1496</v>
      </c>
    </row>
    <row r="910" spans="4:4" x14ac:dyDescent="0.25">
      <c r="D910" t="s">
        <v>1798</v>
      </c>
    </row>
    <row r="911" spans="4:4" x14ac:dyDescent="0.25">
      <c r="D911" t="s">
        <v>2051</v>
      </c>
    </row>
    <row r="912" spans="4:4" x14ac:dyDescent="0.25">
      <c r="D912" t="s">
        <v>1162</v>
      </c>
    </row>
    <row r="913" spans="4:4" x14ac:dyDescent="0.25">
      <c r="D913" t="s">
        <v>2052</v>
      </c>
    </row>
    <row r="914" spans="4:4" x14ac:dyDescent="0.25">
      <c r="D914" t="s">
        <v>150</v>
      </c>
    </row>
    <row r="915" spans="4:4" x14ac:dyDescent="0.25">
      <c r="D915" t="s">
        <v>1520</v>
      </c>
    </row>
    <row r="916" spans="4:4" x14ac:dyDescent="0.25">
      <c r="D916" t="s">
        <v>962</v>
      </c>
    </row>
    <row r="917" spans="4:4" x14ac:dyDescent="0.25">
      <c r="D917" t="s">
        <v>531</v>
      </c>
    </row>
    <row r="918" spans="4:4" x14ac:dyDescent="0.25">
      <c r="D918" t="s">
        <v>963</v>
      </c>
    </row>
    <row r="919" spans="4:4" x14ac:dyDescent="0.25">
      <c r="D919" t="s">
        <v>1031</v>
      </c>
    </row>
    <row r="920" spans="4:4" x14ac:dyDescent="0.25">
      <c r="D920" t="s">
        <v>1931</v>
      </c>
    </row>
    <row r="921" spans="4:4" x14ac:dyDescent="0.25">
      <c r="D921" t="s">
        <v>1032</v>
      </c>
    </row>
    <row r="922" spans="4:4" x14ac:dyDescent="0.25">
      <c r="D922" t="s">
        <v>590</v>
      </c>
    </row>
    <row r="923" spans="4:4" x14ac:dyDescent="0.25">
      <c r="D923" t="s">
        <v>591</v>
      </c>
    </row>
    <row r="924" spans="4:4" x14ac:dyDescent="0.25">
      <c r="D924" t="s">
        <v>1711</v>
      </c>
    </row>
    <row r="925" spans="4:4" x14ac:dyDescent="0.25">
      <c r="D925" t="s">
        <v>532</v>
      </c>
    </row>
    <row r="926" spans="4:4" x14ac:dyDescent="0.25">
      <c r="D926" t="s">
        <v>1712</v>
      </c>
    </row>
    <row r="927" spans="4:4" x14ac:dyDescent="0.25">
      <c r="D927" t="s">
        <v>1463</v>
      </c>
    </row>
    <row r="928" spans="4:4" x14ac:dyDescent="0.25">
      <c r="D928" t="s">
        <v>1205</v>
      </c>
    </row>
    <row r="929" spans="4:4" x14ac:dyDescent="0.25">
      <c r="D929" t="s">
        <v>734</v>
      </c>
    </row>
    <row r="930" spans="4:4" x14ac:dyDescent="0.25">
      <c r="D930" t="s">
        <v>1206</v>
      </c>
    </row>
    <row r="931" spans="4:4" x14ac:dyDescent="0.25">
      <c r="D931" t="s">
        <v>1087</v>
      </c>
    </row>
    <row r="932" spans="4:4" x14ac:dyDescent="0.25">
      <c r="D932" t="s">
        <v>151</v>
      </c>
    </row>
    <row r="933" spans="4:4" x14ac:dyDescent="0.25">
      <c r="D933" t="s">
        <v>592</v>
      </c>
    </row>
    <row r="934" spans="4:4" x14ac:dyDescent="0.25">
      <c r="D934" t="s">
        <v>1713</v>
      </c>
    </row>
    <row r="935" spans="4:4" x14ac:dyDescent="0.25">
      <c r="D935" t="s">
        <v>882</v>
      </c>
    </row>
    <row r="936" spans="4:4" x14ac:dyDescent="0.25">
      <c r="D936" t="s">
        <v>1958</v>
      </c>
    </row>
    <row r="937" spans="4:4" x14ac:dyDescent="0.25">
      <c r="D937" t="s">
        <v>363</v>
      </c>
    </row>
    <row r="938" spans="4:4" x14ac:dyDescent="0.25">
      <c r="D938" t="s">
        <v>805</v>
      </c>
    </row>
    <row r="939" spans="4:4" x14ac:dyDescent="0.25">
      <c r="D939" t="s">
        <v>681</v>
      </c>
    </row>
    <row r="940" spans="4:4" x14ac:dyDescent="0.25">
      <c r="D940" t="s">
        <v>255</v>
      </c>
    </row>
    <row r="941" spans="4:4" x14ac:dyDescent="0.25">
      <c r="D941" t="s">
        <v>1714</v>
      </c>
    </row>
    <row r="942" spans="4:4" x14ac:dyDescent="0.25">
      <c r="D942" t="s">
        <v>1559</v>
      </c>
    </row>
    <row r="943" spans="4:4" x14ac:dyDescent="0.25">
      <c r="D943" t="s">
        <v>152</v>
      </c>
    </row>
    <row r="944" spans="4:4" x14ac:dyDescent="0.25">
      <c r="D944" t="s">
        <v>1959</v>
      </c>
    </row>
    <row r="945" spans="4:4" x14ac:dyDescent="0.25">
      <c r="D945" t="s">
        <v>966</v>
      </c>
    </row>
    <row r="946" spans="4:4" x14ac:dyDescent="0.25">
      <c r="D946" t="s">
        <v>1207</v>
      </c>
    </row>
    <row r="947" spans="4:4" x14ac:dyDescent="0.25">
      <c r="D947" t="s">
        <v>1392</v>
      </c>
    </row>
    <row r="948" spans="4:4" x14ac:dyDescent="0.25">
      <c r="D948" t="s">
        <v>1208</v>
      </c>
    </row>
    <row r="949" spans="4:4" x14ac:dyDescent="0.25">
      <c r="D949" t="s">
        <v>1715</v>
      </c>
    </row>
    <row r="950" spans="4:4" x14ac:dyDescent="0.25">
      <c r="D950" t="s">
        <v>1716</v>
      </c>
    </row>
    <row r="951" spans="4:4" x14ac:dyDescent="0.25">
      <c r="D951" t="s">
        <v>1841</v>
      </c>
    </row>
    <row r="952" spans="4:4" x14ac:dyDescent="0.25">
      <c r="D952" t="s">
        <v>1842</v>
      </c>
    </row>
    <row r="953" spans="4:4" x14ac:dyDescent="0.25">
      <c r="D953" t="s">
        <v>1843</v>
      </c>
    </row>
    <row r="954" spans="4:4" x14ac:dyDescent="0.25">
      <c r="D954" t="s">
        <v>1464</v>
      </c>
    </row>
    <row r="955" spans="4:4" x14ac:dyDescent="0.25">
      <c r="D955" t="s">
        <v>735</v>
      </c>
    </row>
    <row r="956" spans="4:4" x14ac:dyDescent="0.25">
      <c r="D956" t="s">
        <v>257</v>
      </c>
    </row>
    <row r="957" spans="4:4" x14ac:dyDescent="0.25">
      <c r="D957" t="s">
        <v>1590</v>
      </c>
    </row>
    <row r="958" spans="4:4" x14ac:dyDescent="0.25">
      <c r="D958" t="s">
        <v>1717</v>
      </c>
    </row>
    <row r="959" spans="4:4" x14ac:dyDescent="0.25">
      <c r="D959" t="s">
        <v>328</v>
      </c>
    </row>
    <row r="960" spans="4:4" x14ac:dyDescent="0.25">
      <c r="D960" t="s">
        <v>329</v>
      </c>
    </row>
    <row r="961" spans="4:4" x14ac:dyDescent="0.25">
      <c r="D961" t="s">
        <v>1909</v>
      </c>
    </row>
    <row r="962" spans="4:4" x14ac:dyDescent="0.25">
      <c r="D962" t="s">
        <v>1910</v>
      </c>
    </row>
    <row r="963" spans="4:4" x14ac:dyDescent="0.25">
      <c r="D963" t="s">
        <v>1033</v>
      </c>
    </row>
    <row r="964" spans="4:4" x14ac:dyDescent="0.25">
      <c r="D964" t="s">
        <v>1497</v>
      </c>
    </row>
    <row r="965" spans="4:4" x14ac:dyDescent="0.25">
      <c r="D965" t="s">
        <v>1718</v>
      </c>
    </row>
    <row r="966" spans="4:4" x14ac:dyDescent="0.25">
      <c r="D966" t="s">
        <v>1911</v>
      </c>
    </row>
    <row r="967" spans="4:4" x14ac:dyDescent="0.25">
      <c r="D967" t="s">
        <v>806</v>
      </c>
    </row>
    <row r="968" spans="4:4" x14ac:dyDescent="0.25">
      <c r="D968" t="s">
        <v>593</v>
      </c>
    </row>
    <row r="969" spans="4:4" x14ac:dyDescent="0.25">
      <c r="D969" t="s">
        <v>153</v>
      </c>
    </row>
    <row r="970" spans="4:4" x14ac:dyDescent="0.25">
      <c r="D970" t="s">
        <v>1034</v>
      </c>
    </row>
    <row r="971" spans="4:4" x14ac:dyDescent="0.25">
      <c r="D971" t="s">
        <v>553</v>
      </c>
    </row>
    <row r="972" spans="4:4" x14ac:dyDescent="0.25">
      <c r="D972" t="s">
        <v>637</v>
      </c>
    </row>
    <row r="973" spans="4:4" x14ac:dyDescent="0.25">
      <c r="D973" t="s">
        <v>682</v>
      </c>
    </row>
    <row r="974" spans="4:4" x14ac:dyDescent="0.25">
      <c r="D974" t="s">
        <v>154</v>
      </c>
    </row>
    <row r="975" spans="4:4" x14ac:dyDescent="0.25">
      <c r="D975" t="s">
        <v>1960</v>
      </c>
    </row>
    <row r="976" spans="4:4" x14ac:dyDescent="0.25">
      <c r="D976" t="s">
        <v>1393</v>
      </c>
    </row>
    <row r="977" spans="4:4" x14ac:dyDescent="0.25">
      <c r="D977" t="s">
        <v>330</v>
      </c>
    </row>
    <row r="978" spans="4:4" x14ac:dyDescent="0.25">
      <c r="D978" t="s">
        <v>639</v>
      </c>
    </row>
    <row r="979" spans="4:4" x14ac:dyDescent="0.25">
      <c r="D979" t="s">
        <v>594</v>
      </c>
    </row>
    <row r="980" spans="4:4" x14ac:dyDescent="0.25">
      <c r="D980" t="s">
        <v>736</v>
      </c>
    </row>
    <row r="981" spans="4:4" x14ac:dyDescent="0.25">
      <c r="D981" t="s">
        <v>1035</v>
      </c>
    </row>
    <row r="982" spans="4:4" x14ac:dyDescent="0.25">
      <c r="D982" t="s">
        <v>1521</v>
      </c>
    </row>
    <row r="983" spans="4:4" x14ac:dyDescent="0.25">
      <c r="D983" t="s">
        <v>1125</v>
      </c>
    </row>
    <row r="984" spans="4:4" x14ac:dyDescent="0.25">
      <c r="D984" t="s">
        <v>213</v>
      </c>
    </row>
    <row r="985" spans="4:4" x14ac:dyDescent="0.25">
      <c r="D985" t="s">
        <v>852</v>
      </c>
    </row>
    <row r="986" spans="4:4" x14ac:dyDescent="0.25">
      <c r="D986" t="s">
        <v>638</v>
      </c>
    </row>
    <row r="987" spans="4:4" x14ac:dyDescent="0.25">
      <c r="D987" t="s">
        <v>2053</v>
      </c>
    </row>
    <row r="988" spans="4:4" x14ac:dyDescent="0.25">
      <c r="D988" t="s">
        <v>258</v>
      </c>
    </row>
    <row r="989" spans="4:4" x14ac:dyDescent="0.25">
      <c r="D989" t="s">
        <v>155</v>
      </c>
    </row>
    <row r="990" spans="4:4" x14ac:dyDescent="0.25">
      <c r="D990" t="s">
        <v>1036</v>
      </c>
    </row>
    <row r="991" spans="4:4" x14ac:dyDescent="0.25">
      <c r="D991" t="s">
        <v>103</v>
      </c>
    </row>
    <row r="992" spans="4:4" x14ac:dyDescent="0.25">
      <c r="D992" t="s">
        <v>1719</v>
      </c>
    </row>
    <row r="993" spans="4:4" x14ac:dyDescent="0.25">
      <c r="D993" t="s">
        <v>1814</v>
      </c>
    </row>
    <row r="994" spans="4:4" x14ac:dyDescent="0.25">
      <c r="D994" t="s">
        <v>1720</v>
      </c>
    </row>
    <row r="995" spans="4:4" x14ac:dyDescent="0.25">
      <c r="D995" t="s">
        <v>1209</v>
      </c>
    </row>
    <row r="996" spans="4:4" x14ac:dyDescent="0.25">
      <c r="D996" t="s">
        <v>1230</v>
      </c>
    </row>
    <row r="997" spans="4:4" x14ac:dyDescent="0.25">
      <c r="D997" t="s">
        <v>737</v>
      </c>
    </row>
    <row r="998" spans="4:4" x14ac:dyDescent="0.25">
      <c r="D998" t="s">
        <v>1963</v>
      </c>
    </row>
    <row r="999" spans="4:4" x14ac:dyDescent="0.25">
      <c r="D999" t="s">
        <v>482</v>
      </c>
    </row>
    <row r="1000" spans="4:4" x14ac:dyDescent="0.25">
      <c r="D1000" t="s">
        <v>176</v>
      </c>
    </row>
    <row r="1001" spans="4:4" x14ac:dyDescent="0.25">
      <c r="D1001" t="s">
        <v>967</v>
      </c>
    </row>
    <row r="1002" spans="4:4" x14ac:dyDescent="0.25">
      <c r="D1002" t="s">
        <v>2004</v>
      </c>
    </row>
    <row r="1003" spans="4:4" x14ac:dyDescent="0.25">
      <c r="D1003" t="s">
        <v>2054</v>
      </c>
    </row>
    <row r="1004" spans="4:4" x14ac:dyDescent="0.25">
      <c r="D1004" t="s">
        <v>331</v>
      </c>
    </row>
    <row r="1005" spans="4:4" x14ac:dyDescent="0.25">
      <c r="D1005" t="s">
        <v>807</v>
      </c>
    </row>
    <row r="1006" spans="4:4" x14ac:dyDescent="0.25">
      <c r="D1006" t="s">
        <v>332</v>
      </c>
    </row>
    <row r="1007" spans="4:4" x14ac:dyDescent="0.25">
      <c r="D1007" t="s">
        <v>2055</v>
      </c>
    </row>
    <row r="1008" spans="4:4" x14ac:dyDescent="0.25">
      <c r="D1008" t="s">
        <v>2056</v>
      </c>
    </row>
    <row r="1009" spans="4:4" x14ac:dyDescent="0.25">
      <c r="D1009" t="s">
        <v>853</v>
      </c>
    </row>
    <row r="1010" spans="4:4" x14ac:dyDescent="0.25">
      <c r="D1010" t="s">
        <v>259</v>
      </c>
    </row>
    <row r="1011" spans="4:4" x14ac:dyDescent="0.25">
      <c r="D1011" t="s">
        <v>554</v>
      </c>
    </row>
    <row r="1012" spans="4:4" x14ac:dyDescent="0.25">
      <c r="D1012" t="s">
        <v>1465</v>
      </c>
    </row>
    <row r="1013" spans="4:4" x14ac:dyDescent="0.25">
      <c r="D1013" t="s">
        <v>104</v>
      </c>
    </row>
    <row r="1014" spans="4:4" x14ac:dyDescent="0.25">
      <c r="D1014" t="s">
        <v>808</v>
      </c>
    </row>
    <row r="1015" spans="4:4" x14ac:dyDescent="0.25">
      <c r="D1015" t="s">
        <v>483</v>
      </c>
    </row>
    <row r="1016" spans="4:4" x14ac:dyDescent="0.25">
      <c r="D1016" t="s">
        <v>1721</v>
      </c>
    </row>
    <row r="1017" spans="4:4" x14ac:dyDescent="0.25">
      <c r="D1017" t="s">
        <v>105</v>
      </c>
    </row>
    <row r="1018" spans="4:4" x14ac:dyDescent="0.25">
      <c r="D1018" t="s">
        <v>1466</v>
      </c>
    </row>
    <row r="1019" spans="4:4" x14ac:dyDescent="0.25">
      <c r="D1019" t="s">
        <v>1037</v>
      </c>
    </row>
    <row r="1020" spans="4:4" x14ac:dyDescent="0.25">
      <c r="D1020" t="s">
        <v>1269</v>
      </c>
    </row>
    <row r="1021" spans="4:4" x14ac:dyDescent="0.25">
      <c r="D1021" t="s">
        <v>1088</v>
      </c>
    </row>
    <row r="1022" spans="4:4" x14ac:dyDescent="0.25">
      <c r="D1022" t="s">
        <v>738</v>
      </c>
    </row>
    <row r="1023" spans="4:4" x14ac:dyDescent="0.25">
      <c r="D1023" t="s">
        <v>1522</v>
      </c>
    </row>
    <row r="1024" spans="4:4" x14ac:dyDescent="0.25">
      <c r="D1024" t="s">
        <v>106</v>
      </c>
    </row>
    <row r="1025" spans="4:4" x14ac:dyDescent="0.25">
      <c r="D1025" t="s">
        <v>968</v>
      </c>
    </row>
    <row r="1026" spans="4:4" x14ac:dyDescent="0.25">
      <c r="D1026" t="s">
        <v>1089</v>
      </c>
    </row>
    <row r="1027" spans="4:4" x14ac:dyDescent="0.25">
      <c r="D1027" t="s">
        <v>1523</v>
      </c>
    </row>
    <row r="1028" spans="4:4" x14ac:dyDescent="0.25">
      <c r="D1028" t="s">
        <v>555</v>
      </c>
    </row>
    <row r="1029" spans="4:4" x14ac:dyDescent="0.25">
      <c r="D1029" t="s">
        <v>969</v>
      </c>
    </row>
    <row r="1030" spans="4:4" x14ac:dyDescent="0.25">
      <c r="D1030" t="s">
        <v>1348</v>
      </c>
    </row>
    <row r="1031" spans="4:4" x14ac:dyDescent="0.25">
      <c r="D1031" t="s">
        <v>395</v>
      </c>
    </row>
    <row r="1032" spans="4:4" x14ac:dyDescent="0.25">
      <c r="D1032" t="s">
        <v>809</v>
      </c>
    </row>
    <row r="1033" spans="4:4" x14ac:dyDescent="0.25">
      <c r="D1033" t="s">
        <v>810</v>
      </c>
    </row>
    <row r="1034" spans="4:4" x14ac:dyDescent="0.25">
      <c r="D1034" t="s">
        <v>396</v>
      </c>
    </row>
    <row r="1035" spans="4:4" x14ac:dyDescent="0.25">
      <c r="D1035" t="s">
        <v>556</v>
      </c>
    </row>
    <row r="1036" spans="4:4" x14ac:dyDescent="0.25">
      <c r="D1036" t="s">
        <v>1163</v>
      </c>
    </row>
    <row r="1037" spans="4:4" x14ac:dyDescent="0.25">
      <c r="D1037" t="s">
        <v>1560</v>
      </c>
    </row>
    <row r="1038" spans="4:4" x14ac:dyDescent="0.25">
      <c r="D1038" t="s">
        <v>1880</v>
      </c>
    </row>
    <row r="1039" spans="4:4" x14ac:dyDescent="0.25">
      <c r="D1039" t="s">
        <v>397</v>
      </c>
    </row>
    <row r="1040" spans="4:4" x14ac:dyDescent="0.25">
      <c r="D1040" t="s">
        <v>1428</v>
      </c>
    </row>
    <row r="1041" spans="4:4" x14ac:dyDescent="0.25">
      <c r="D1041" t="s">
        <v>107</v>
      </c>
    </row>
    <row r="1042" spans="4:4" x14ac:dyDescent="0.25">
      <c r="D1042" t="s">
        <v>214</v>
      </c>
    </row>
    <row r="1043" spans="4:4" x14ac:dyDescent="0.25">
      <c r="D1043" t="s">
        <v>683</v>
      </c>
    </row>
    <row r="1044" spans="4:4" x14ac:dyDescent="0.25">
      <c r="D1044" t="s">
        <v>1722</v>
      </c>
    </row>
    <row r="1045" spans="4:4" x14ac:dyDescent="0.25">
      <c r="D1045" t="s">
        <v>357</v>
      </c>
    </row>
    <row r="1046" spans="4:4" x14ac:dyDescent="0.25">
      <c r="D1046" t="s">
        <v>215</v>
      </c>
    </row>
    <row r="1047" spans="4:4" x14ac:dyDescent="0.25">
      <c r="D1047" t="s">
        <v>1723</v>
      </c>
    </row>
    <row r="1048" spans="4:4" x14ac:dyDescent="0.25">
      <c r="D1048" t="s">
        <v>595</v>
      </c>
    </row>
    <row r="1049" spans="4:4" x14ac:dyDescent="0.25">
      <c r="D1049" t="s">
        <v>1724</v>
      </c>
    </row>
    <row r="1050" spans="4:4" x14ac:dyDescent="0.25">
      <c r="D1050" t="s">
        <v>216</v>
      </c>
    </row>
    <row r="1051" spans="4:4" x14ac:dyDescent="0.25">
      <c r="D1051" t="s">
        <v>2057</v>
      </c>
    </row>
    <row r="1052" spans="4:4" x14ac:dyDescent="0.25">
      <c r="D1052" t="s">
        <v>484</v>
      </c>
    </row>
    <row r="1053" spans="4:4" x14ac:dyDescent="0.25">
      <c r="D1053" t="s">
        <v>217</v>
      </c>
    </row>
    <row r="1054" spans="4:4" x14ac:dyDescent="0.25">
      <c r="D1054" t="s">
        <v>1429</v>
      </c>
    </row>
    <row r="1055" spans="4:4" x14ac:dyDescent="0.25">
      <c r="D1055" t="s">
        <v>1270</v>
      </c>
    </row>
    <row r="1056" spans="4:4" x14ac:dyDescent="0.25">
      <c r="D1056" t="s">
        <v>260</v>
      </c>
    </row>
    <row r="1057" spans="4:4" x14ac:dyDescent="0.25">
      <c r="D1057" t="s">
        <v>1621</v>
      </c>
    </row>
    <row r="1058" spans="4:4" x14ac:dyDescent="0.25">
      <c r="D1058" t="s">
        <v>1844</v>
      </c>
    </row>
    <row r="1059" spans="4:4" x14ac:dyDescent="0.25">
      <c r="D1059" t="s">
        <v>684</v>
      </c>
    </row>
    <row r="1060" spans="4:4" x14ac:dyDescent="0.25">
      <c r="D1060" t="s">
        <v>1210</v>
      </c>
    </row>
    <row r="1061" spans="4:4" x14ac:dyDescent="0.25">
      <c r="D1061" t="s">
        <v>1467</v>
      </c>
    </row>
    <row r="1062" spans="4:4" x14ac:dyDescent="0.25">
      <c r="D1062" t="s">
        <v>1725</v>
      </c>
    </row>
    <row r="1063" spans="4:4" x14ac:dyDescent="0.25">
      <c r="D1063" t="s">
        <v>108</v>
      </c>
    </row>
    <row r="1064" spans="4:4" x14ac:dyDescent="0.25">
      <c r="D1064" t="s">
        <v>1726</v>
      </c>
    </row>
    <row r="1065" spans="4:4" x14ac:dyDescent="0.25">
      <c r="D1065" t="s">
        <v>685</v>
      </c>
    </row>
    <row r="1066" spans="4:4" x14ac:dyDescent="0.25">
      <c r="D1066" t="s">
        <v>972</v>
      </c>
    </row>
    <row r="1067" spans="4:4" x14ac:dyDescent="0.25">
      <c r="D1067" t="s">
        <v>485</v>
      </c>
    </row>
    <row r="1068" spans="4:4" x14ac:dyDescent="0.25">
      <c r="D1068" t="s">
        <v>1271</v>
      </c>
    </row>
    <row r="1069" spans="4:4" x14ac:dyDescent="0.25">
      <c r="D1069" t="s">
        <v>1845</v>
      </c>
    </row>
    <row r="1070" spans="4:4" x14ac:dyDescent="0.25">
      <c r="D1070" t="s">
        <v>2058</v>
      </c>
    </row>
    <row r="1071" spans="4:4" x14ac:dyDescent="0.25">
      <c r="D1071" t="s">
        <v>1524</v>
      </c>
    </row>
    <row r="1072" spans="4:4" x14ac:dyDescent="0.25">
      <c r="D1072" t="s">
        <v>1525</v>
      </c>
    </row>
    <row r="1073" spans="4:4" x14ac:dyDescent="0.25">
      <c r="D1073" t="s">
        <v>1591</v>
      </c>
    </row>
    <row r="1074" spans="4:4" x14ac:dyDescent="0.25">
      <c r="D1074" t="s">
        <v>1881</v>
      </c>
    </row>
    <row r="1075" spans="4:4" x14ac:dyDescent="0.25">
      <c r="D1075" t="s">
        <v>1727</v>
      </c>
    </row>
    <row r="1076" spans="4:4" x14ac:dyDescent="0.25">
      <c r="D1076" t="s">
        <v>686</v>
      </c>
    </row>
    <row r="1077" spans="4:4" x14ac:dyDescent="0.25">
      <c r="D1077" t="s">
        <v>975</v>
      </c>
    </row>
    <row r="1078" spans="4:4" x14ac:dyDescent="0.25">
      <c r="D1078" t="s">
        <v>976</v>
      </c>
    </row>
    <row r="1079" spans="4:4" x14ac:dyDescent="0.25">
      <c r="D1079" t="s">
        <v>109</v>
      </c>
    </row>
    <row r="1080" spans="4:4" x14ac:dyDescent="0.25">
      <c r="D1080" t="s">
        <v>599</v>
      </c>
    </row>
    <row r="1081" spans="4:4" x14ac:dyDescent="0.25">
      <c r="D1081" t="s">
        <v>261</v>
      </c>
    </row>
    <row r="1082" spans="4:4" x14ac:dyDescent="0.25">
      <c r="D1082" t="s">
        <v>111</v>
      </c>
    </row>
    <row r="1083" spans="4:4" x14ac:dyDescent="0.25">
      <c r="D1083" t="s">
        <v>813</v>
      </c>
    </row>
    <row r="1084" spans="4:4" x14ac:dyDescent="0.25">
      <c r="D1084" t="s">
        <v>2065</v>
      </c>
    </row>
    <row r="1085" spans="4:4" x14ac:dyDescent="0.25">
      <c r="D1085" t="s">
        <v>687</v>
      </c>
    </row>
    <row r="1086" spans="4:4" x14ac:dyDescent="0.25">
      <c r="D1086" t="s">
        <v>1039</v>
      </c>
    </row>
    <row r="1087" spans="4:4" x14ac:dyDescent="0.25">
      <c r="D1087" t="s">
        <v>1430</v>
      </c>
    </row>
    <row r="1088" spans="4:4" x14ac:dyDescent="0.25">
      <c r="D1088" t="s">
        <v>1470</v>
      </c>
    </row>
    <row r="1089" spans="4:4" x14ac:dyDescent="0.25">
      <c r="D1089" t="s">
        <v>1498</v>
      </c>
    </row>
    <row r="1090" spans="4:4" x14ac:dyDescent="0.25">
      <c r="D1090" t="s">
        <v>1882</v>
      </c>
    </row>
    <row r="1091" spans="4:4" x14ac:dyDescent="0.25">
      <c r="D1091" t="s">
        <v>1883</v>
      </c>
    </row>
    <row r="1092" spans="4:4" x14ac:dyDescent="0.25">
      <c r="D1092" t="s">
        <v>398</v>
      </c>
    </row>
    <row r="1093" spans="4:4" x14ac:dyDescent="0.25">
      <c r="D1093" t="s">
        <v>2059</v>
      </c>
    </row>
    <row r="1094" spans="4:4" x14ac:dyDescent="0.25">
      <c r="D1094" t="s">
        <v>977</v>
      </c>
    </row>
    <row r="1095" spans="4:4" x14ac:dyDescent="0.25">
      <c r="D1095" t="s">
        <v>1968</v>
      </c>
    </row>
    <row r="1096" spans="4:4" x14ac:dyDescent="0.25">
      <c r="D1096" t="s">
        <v>1969</v>
      </c>
    </row>
    <row r="1097" spans="4:4" x14ac:dyDescent="0.25">
      <c r="D1097" t="s">
        <v>113</v>
      </c>
    </row>
    <row r="1098" spans="4:4" x14ac:dyDescent="0.25">
      <c r="D1098" t="s">
        <v>2060</v>
      </c>
    </row>
    <row r="1099" spans="4:4" x14ac:dyDescent="0.25">
      <c r="D1099" t="s">
        <v>177</v>
      </c>
    </row>
    <row r="1100" spans="4:4" x14ac:dyDescent="0.25">
      <c r="D1100" t="s">
        <v>1127</v>
      </c>
    </row>
    <row r="1101" spans="4:4" x14ac:dyDescent="0.25">
      <c r="D1101" t="s">
        <v>262</v>
      </c>
    </row>
    <row r="1102" spans="4:4" x14ac:dyDescent="0.25">
      <c r="D1102" t="s">
        <v>1972</v>
      </c>
    </row>
    <row r="1103" spans="4:4" x14ac:dyDescent="0.25">
      <c r="D1103" t="s">
        <v>114</v>
      </c>
    </row>
    <row r="1104" spans="4:4" x14ac:dyDescent="0.25">
      <c r="D1104" t="s">
        <v>263</v>
      </c>
    </row>
    <row r="1105" spans="4:4" x14ac:dyDescent="0.25">
      <c r="D1105" t="s">
        <v>1562</v>
      </c>
    </row>
    <row r="1106" spans="4:4" x14ac:dyDescent="0.25">
      <c r="D1106" t="s">
        <v>980</v>
      </c>
    </row>
    <row r="1107" spans="4:4" x14ac:dyDescent="0.25">
      <c r="D1107" t="s">
        <v>116</v>
      </c>
    </row>
    <row r="1108" spans="4:4" x14ac:dyDescent="0.25">
      <c r="D1108" t="s">
        <v>399</v>
      </c>
    </row>
    <row r="1109" spans="4:4" x14ac:dyDescent="0.25">
      <c r="D1109" t="s">
        <v>1884</v>
      </c>
    </row>
    <row r="1110" spans="4:4" x14ac:dyDescent="0.25">
      <c r="D1110" t="s">
        <v>600</v>
      </c>
    </row>
    <row r="1111" spans="4:4" x14ac:dyDescent="0.25">
      <c r="D1111" t="s">
        <v>601</v>
      </c>
    </row>
    <row r="1112" spans="4:4" x14ac:dyDescent="0.25">
      <c r="D1112" t="s">
        <v>1731</v>
      </c>
    </row>
    <row r="1113" spans="4:4" x14ac:dyDescent="0.25">
      <c r="D1113" t="s">
        <v>156</v>
      </c>
    </row>
    <row r="1114" spans="4:4" x14ac:dyDescent="0.25">
      <c r="D1114" t="s">
        <v>1846</v>
      </c>
    </row>
    <row r="1115" spans="4:4" x14ac:dyDescent="0.25">
      <c r="D1115" t="s">
        <v>533</v>
      </c>
    </row>
    <row r="1116" spans="4:4" x14ac:dyDescent="0.25">
      <c r="D1116" t="s">
        <v>2061</v>
      </c>
    </row>
    <row r="1117" spans="4:4" x14ac:dyDescent="0.25">
      <c r="D1117" t="s">
        <v>1624</v>
      </c>
    </row>
    <row r="1118" spans="4:4" x14ac:dyDescent="0.25">
      <c r="D1118" t="s">
        <v>1732</v>
      </c>
    </row>
    <row r="1119" spans="4:4" x14ac:dyDescent="0.25">
      <c r="D1119" t="s">
        <v>2062</v>
      </c>
    </row>
    <row r="1120" spans="4:4" x14ac:dyDescent="0.25">
      <c r="D1120" t="s">
        <v>1471</v>
      </c>
    </row>
    <row r="1121" spans="4:4" x14ac:dyDescent="0.25">
      <c r="D1121" t="s">
        <v>1592</v>
      </c>
    </row>
    <row r="1122" spans="4:4" x14ac:dyDescent="0.25">
      <c r="D1122" t="s">
        <v>811</v>
      </c>
    </row>
    <row r="1123" spans="4:4" x14ac:dyDescent="0.25">
      <c r="D1123" t="s">
        <v>812</v>
      </c>
    </row>
    <row r="1124" spans="4:4" x14ac:dyDescent="0.25">
      <c r="D1124" t="s">
        <v>1728</v>
      </c>
    </row>
    <row r="1125" spans="4:4" x14ac:dyDescent="0.25">
      <c r="D1125" t="s">
        <v>1126</v>
      </c>
    </row>
    <row r="1126" spans="4:4" x14ac:dyDescent="0.25">
      <c r="D1126" t="s">
        <v>596</v>
      </c>
    </row>
    <row r="1127" spans="4:4" x14ac:dyDescent="0.25">
      <c r="D1127" t="s">
        <v>1349</v>
      </c>
    </row>
    <row r="1128" spans="4:4" x14ac:dyDescent="0.25">
      <c r="D1128" t="s">
        <v>486</v>
      </c>
    </row>
    <row r="1129" spans="4:4" x14ac:dyDescent="0.25">
      <c r="D1129" t="s">
        <v>597</v>
      </c>
    </row>
    <row r="1130" spans="4:4" x14ac:dyDescent="0.25">
      <c r="D1130" t="s">
        <v>487</v>
      </c>
    </row>
    <row r="1131" spans="4:4" x14ac:dyDescent="0.25">
      <c r="D1131" t="s">
        <v>1526</v>
      </c>
    </row>
    <row r="1132" spans="4:4" x14ac:dyDescent="0.25">
      <c r="D1132" t="s">
        <v>598</v>
      </c>
    </row>
    <row r="1133" spans="4:4" x14ac:dyDescent="0.25">
      <c r="D1133" t="s">
        <v>1729</v>
      </c>
    </row>
    <row r="1134" spans="4:4" x14ac:dyDescent="0.25">
      <c r="D1134" t="s">
        <v>1038</v>
      </c>
    </row>
    <row r="1135" spans="4:4" x14ac:dyDescent="0.25">
      <c r="D1135" t="s">
        <v>1622</v>
      </c>
    </row>
    <row r="1136" spans="4:4" x14ac:dyDescent="0.25">
      <c r="D1136" t="s">
        <v>1730</v>
      </c>
    </row>
    <row r="1137" spans="4:4" x14ac:dyDescent="0.25">
      <c r="D1137" t="s">
        <v>1623</v>
      </c>
    </row>
    <row r="1138" spans="4:4" x14ac:dyDescent="0.25">
      <c r="D1138" t="s">
        <v>1211</v>
      </c>
    </row>
    <row r="1139" spans="4:4" x14ac:dyDescent="0.25">
      <c r="D1139" t="s">
        <v>1468</v>
      </c>
    </row>
    <row r="1140" spans="4:4" x14ac:dyDescent="0.25">
      <c r="D1140" t="s">
        <v>1164</v>
      </c>
    </row>
    <row r="1141" spans="4:4" x14ac:dyDescent="0.25">
      <c r="D1141" t="s">
        <v>1561</v>
      </c>
    </row>
    <row r="1142" spans="4:4" x14ac:dyDescent="0.25">
      <c r="D1142" t="s">
        <v>1469</v>
      </c>
    </row>
    <row r="1143" spans="4:4" x14ac:dyDescent="0.25">
      <c r="D1143" t="s">
        <v>1394</v>
      </c>
    </row>
    <row r="1144" spans="4:4" x14ac:dyDescent="0.25">
      <c r="D1144" t="s">
        <v>1395</v>
      </c>
    </row>
    <row r="1145" spans="4:4" x14ac:dyDescent="0.25">
      <c r="D1145" t="s">
        <v>1396</v>
      </c>
    </row>
    <row r="1146" spans="4:4" x14ac:dyDescent="0.25">
      <c r="D1146" t="s">
        <v>1272</v>
      </c>
    </row>
    <row r="1147" spans="4:4" x14ac:dyDescent="0.25">
      <c r="D1147" t="s">
        <v>1397</v>
      </c>
    </row>
    <row r="1148" spans="4:4" x14ac:dyDescent="0.25">
      <c r="D1148" t="s">
        <v>739</v>
      </c>
    </row>
    <row r="1149" spans="4:4" x14ac:dyDescent="0.25">
      <c r="D1149" t="s">
        <v>740</v>
      </c>
    </row>
    <row r="1150" spans="4:4" x14ac:dyDescent="0.25">
      <c r="D1150" t="s">
        <v>1165</v>
      </c>
    </row>
    <row r="1151" spans="4:4" x14ac:dyDescent="0.25">
      <c r="D1151" t="s">
        <v>1350</v>
      </c>
    </row>
    <row r="1152" spans="4:4" x14ac:dyDescent="0.25">
      <c r="D1152" t="s">
        <v>981</v>
      </c>
    </row>
    <row r="1153" spans="4:4" x14ac:dyDescent="0.25">
      <c r="D1153" t="s">
        <v>1431</v>
      </c>
    </row>
    <row r="1154" spans="4:4" x14ac:dyDescent="0.25">
      <c r="D1154" t="s">
        <v>1040</v>
      </c>
    </row>
    <row r="1155" spans="4:4" x14ac:dyDescent="0.25">
      <c r="D1155" t="s">
        <v>1432</v>
      </c>
    </row>
    <row r="1156" spans="4:4" x14ac:dyDescent="0.25">
      <c r="D1156" t="s">
        <v>1593</v>
      </c>
    </row>
    <row r="1157" spans="4:4" x14ac:dyDescent="0.25">
      <c r="D1157" t="s">
        <v>602</v>
      </c>
    </row>
    <row r="1158" spans="4:4" x14ac:dyDescent="0.25">
      <c r="D1158" t="s">
        <v>264</v>
      </c>
    </row>
    <row r="1159" spans="4:4" x14ac:dyDescent="0.25">
      <c r="D1159" t="s">
        <v>814</v>
      </c>
    </row>
    <row r="1160" spans="4:4" x14ac:dyDescent="0.25">
      <c r="D1160" t="s">
        <v>984</v>
      </c>
    </row>
    <row r="1161" spans="4:4" x14ac:dyDescent="0.25">
      <c r="D1161" t="s">
        <v>1973</v>
      </c>
    </row>
    <row r="1162" spans="4:4" x14ac:dyDescent="0.25">
      <c r="D1162" t="s">
        <v>265</v>
      </c>
    </row>
    <row r="1163" spans="4:4" x14ac:dyDescent="0.25">
      <c r="D1163" t="s">
        <v>603</v>
      </c>
    </row>
    <row r="1164" spans="4:4" x14ac:dyDescent="0.25">
      <c r="D1164" t="s">
        <v>488</v>
      </c>
    </row>
    <row r="1165" spans="4:4" x14ac:dyDescent="0.25">
      <c r="D1165" t="s">
        <v>1212</v>
      </c>
    </row>
    <row r="1166" spans="4:4" x14ac:dyDescent="0.25">
      <c r="D1166" t="s">
        <v>1242</v>
      </c>
    </row>
    <row r="1167" spans="4:4" x14ac:dyDescent="0.25">
      <c r="D1167" t="s">
        <v>333</v>
      </c>
    </row>
    <row r="1168" spans="4:4" x14ac:dyDescent="0.25">
      <c r="D1168" t="s">
        <v>815</v>
      </c>
    </row>
    <row r="1169" spans="4:4" x14ac:dyDescent="0.25">
      <c r="D1169" t="s">
        <v>640</v>
      </c>
    </row>
    <row r="1170" spans="4:4" x14ac:dyDescent="0.25">
      <c r="D1170" t="s">
        <v>400</v>
      </c>
    </row>
    <row r="1171" spans="4:4" x14ac:dyDescent="0.25">
      <c r="D1171" t="s">
        <v>358</v>
      </c>
    </row>
    <row r="1172" spans="4:4" x14ac:dyDescent="0.25">
      <c r="D1172" t="s">
        <v>985</v>
      </c>
    </row>
    <row r="1173" spans="4:4" x14ac:dyDescent="0.25">
      <c r="D1173" t="s">
        <v>1527</v>
      </c>
    </row>
    <row r="1174" spans="4:4" x14ac:dyDescent="0.25">
      <c r="D1174" t="s">
        <v>1733</v>
      </c>
    </row>
    <row r="1175" spans="4:4" x14ac:dyDescent="0.25">
      <c r="D1175" t="s">
        <v>1799</v>
      </c>
    </row>
    <row r="1176" spans="4:4" x14ac:dyDescent="0.25">
      <c r="D1176" t="s">
        <v>1041</v>
      </c>
    </row>
    <row r="1177" spans="4:4" x14ac:dyDescent="0.25">
      <c r="D1177" t="s">
        <v>218</v>
      </c>
    </row>
    <row r="1178" spans="4:4" x14ac:dyDescent="0.25">
      <c r="D1178" t="s">
        <v>688</v>
      </c>
    </row>
    <row r="1179" spans="4:4" x14ac:dyDescent="0.25">
      <c r="D1179" t="s">
        <v>1974</v>
      </c>
    </row>
    <row r="1180" spans="4:4" x14ac:dyDescent="0.25">
      <c r="D1180" t="s">
        <v>1594</v>
      </c>
    </row>
    <row r="1181" spans="4:4" x14ac:dyDescent="0.25">
      <c r="D1181" t="s">
        <v>334</v>
      </c>
    </row>
    <row r="1182" spans="4:4" x14ac:dyDescent="0.25">
      <c r="D1182" t="s">
        <v>1932</v>
      </c>
    </row>
    <row r="1183" spans="4:4" x14ac:dyDescent="0.25">
      <c r="D1183" t="s">
        <v>557</v>
      </c>
    </row>
    <row r="1184" spans="4:4" x14ac:dyDescent="0.25">
      <c r="D1184" t="s">
        <v>1595</v>
      </c>
    </row>
    <row r="1185" spans="4:4" x14ac:dyDescent="0.25">
      <c r="D1185" t="s">
        <v>986</v>
      </c>
    </row>
    <row r="1186" spans="4:4" x14ac:dyDescent="0.25">
      <c r="D1186" t="s">
        <v>84</v>
      </c>
    </row>
    <row r="1187" spans="4:4" x14ac:dyDescent="0.25">
      <c r="D1187" t="s">
        <v>1166</v>
      </c>
    </row>
    <row r="1188" spans="4:4" x14ac:dyDescent="0.25">
      <c r="D1188" t="s">
        <v>489</v>
      </c>
    </row>
    <row r="1189" spans="4:4" x14ac:dyDescent="0.25">
      <c r="D1189" t="s">
        <v>117</v>
      </c>
    </row>
    <row r="1190" spans="4:4" x14ac:dyDescent="0.25">
      <c r="D1190" t="s">
        <v>2063</v>
      </c>
    </row>
    <row r="1191" spans="4:4" x14ac:dyDescent="0.25">
      <c r="D1191" t="s">
        <v>266</v>
      </c>
    </row>
    <row r="1192" spans="4:4" x14ac:dyDescent="0.25">
      <c r="D1192" t="s">
        <v>335</v>
      </c>
    </row>
    <row r="1193" spans="4:4" x14ac:dyDescent="0.25">
      <c r="D1193" t="s">
        <v>178</v>
      </c>
    </row>
    <row r="1194" spans="4:4" x14ac:dyDescent="0.25">
      <c r="D1194" t="s">
        <v>1128</v>
      </c>
    </row>
    <row r="1195" spans="4:4" x14ac:dyDescent="0.25">
      <c r="D1195" t="s">
        <v>1253</v>
      </c>
    </row>
    <row r="1196" spans="4:4" x14ac:dyDescent="0.25">
      <c r="D1196" t="s">
        <v>267</v>
      </c>
    </row>
    <row r="1197" spans="4:4" x14ac:dyDescent="0.25">
      <c r="D1197" t="s">
        <v>689</v>
      </c>
    </row>
    <row r="1198" spans="4:4" x14ac:dyDescent="0.25">
      <c r="D1198" t="s">
        <v>1933</v>
      </c>
    </row>
    <row r="1199" spans="4:4" x14ac:dyDescent="0.25">
      <c r="D1199" t="s">
        <v>119</v>
      </c>
    </row>
    <row r="1200" spans="4:4" x14ac:dyDescent="0.25">
      <c r="D1200" t="s">
        <v>1734</v>
      </c>
    </row>
    <row r="1201" spans="4:4" x14ac:dyDescent="0.25">
      <c r="D1201" t="s">
        <v>987</v>
      </c>
    </row>
    <row r="1202" spans="4:4" x14ac:dyDescent="0.25">
      <c r="D1202" t="s">
        <v>268</v>
      </c>
    </row>
    <row r="1203" spans="4:4" x14ac:dyDescent="0.25">
      <c r="D1203" t="s">
        <v>336</v>
      </c>
    </row>
    <row r="1204" spans="4:4" x14ac:dyDescent="0.25">
      <c r="D1204" t="s">
        <v>120</v>
      </c>
    </row>
    <row r="1205" spans="4:4" x14ac:dyDescent="0.25">
      <c r="D1205" t="s">
        <v>988</v>
      </c>
    </row>
    <row r="1206" spans="4:4" x14ac:dyDescent="0.25">
      <c r="D1206" t="s">
        <v>1528</v>
      </c>
    </row>
    <row r="1207" spans="4:4" x14ac:dyDescent="0.25">
      <c r="D1207" t="s">
        <v>337</v>
      </c>
    </row>
    <row r="1208" spans="4:4" x14ac:dyDescent="0.25">
      <c r="D1208" t="s">
        <v>1596</v>
      </c>
    </row>
    <row r="1209" spans="4:4" x14ac:dyDescent="0.25">
      <c r="D1209" t="s">
        <v>1351</v>
      </c>
    </row>
    <row r="1210" spans="4:4" x14ac:dyDescent="0.25">
      <c r="D1210" t="s">
        <v>1273</v>
      </c>
    </row>
    <row r="1211" spans="4:4" x14ac:dyDescent="0.25">
      <c r="D1211" t="s">
        <v>854</v>
      </c>
    </row>
    <row r="1212" spans="4:4" x14ac:dyDescent="0.25">
      <c r="D1212" t="s">
        <v>122</v>
      </c>
    </row>
    <row r="1213" spans="4:4" x14ac:dyDescent="0.25">
      <c r="D1213" t="s">
        <v>2064</v>
      </c>
    </row>
    <row r="1214" spans="4:4" x14ac:dyDescent="0.25">
      <c r="D1214" t="s">
        <v>1213</v>
      </c>
    </row>
    <row r="1215" spans="4:4" x14ac:dyDescent="0.25">
      <c r="D1215" t="s">
        <v>741</v>
      </c>
    </row>
    <row r="1216" spans="4:4" x14ac:dyDescent="0.25">
      <c r="D1216" t="s">
        <v>1042</v>
      </c>
    </row>
    <row r="1217" spans="4:4" x14ac:dyDescent="0.25">
      <c r="D1217" t="s">
        <v>1433</v>
      </c>
    </row>
    <row r="1218" spans="4:4" x14ac:dyDescent="0.25">
      <c r="D1218" t="s">
        <v>742</v>
      </c>
    </row>
    <row r="1219" spans="4:4" x14ac:dyDescent="0.25">
      <c r="D1219" t="s">
        <v>1735</v>
      </c>
    </row>
    <row r="1220" spans="4:4" x14ac:dyDescent="0.25">
      <c r="D1220" t="s">
        <v>604</v>
      </c>
    </row>
    <row r="1221" spans="4:4" x14ac:dyDescent="0.25">
      <c r="D1221" t="s">
        <v>1398</v>
      </c>
    </row>
    <row r="1222" spans="4:4" x14ac:dyDescent="0.25">
      <c r="D1222" t="s">
        <v>1043</v>
      </c>
    </row>
    <row r="1223" spans="4:4" x14ac:dyDescent="0.25">
      <c r="D1223" t="s">
        <v>816</v>
      </c>
    </row>
    <row r="1224" spans="4:4" x14ac:dyDescent="0.25">
      <c r="D1224" t="s">
        <v>1499</v>
      </c>
    </row>
    <row r="1225" spans="4:4" x14ac:dyDescent="0.25">
      <c r="D1225" t="s">
        <v>490</v>
      </c>
    </row>
    <row r="1226" spans="4:4" x14ac:dyDescent="0.25">
      <c r="D1226" t="s">
        <v>690</v>
      </c>
    </row>
    <row r="1227" spans="4:4" x14ac:dyDescent="0.25">
      <c r="D1227" t="s">
        <v>491</v>
      </c>
    </row>
    <row r="1228" spans="4:4" x14ac:dyDescent="0.25">
      <c r="D1228" t="s">
        <v>989</v>
      </c>
    </row>
    <row r="1229" spans="4:4" x14ac:dyDescent="0.25">
      <c r="D1229" t="s">
        <v>1434</v>
      </c>
    </row>
    <row r="1230" spans="4:4" x14ac:dyDescent="0.25">
      <c r="D1230" t="s">
        <v>1472</v>
      </c>
    </row>
    <row r="1231" spans="4:4" x14ac:dyDescent="0.25">
      <c r="D1231" t="s">
        <v>1167</v>
      </c>
    </row>
    <row r="1232" spans="4:4" x14ac:dyDescent="0.25">
      <c r="D1232" t="s">
        <v>1736</v>
      </c>
    </row>
    <row r="1233" spans="4:4" x14ac:dyDescent="0.25">
      <c r="D1233" t="s">
        <v>1214</v>
      </c>
    </row>
    <row r="1234" spans="4:4" x14ac:dyDescent="0.25">
      <c r="D1234" t="s">
        <v>915</v>
      </c>
    </row>
    <row r="1235" spans="4:4" x14ac:dyDescent="0.25">
      <c r="D1235" t="s">
        <v>269</v>
      </c>
    </row>
    <row r="1236" spans="4:4" x14ac:dyDescent="0.25">
      <c r="D1236" t="s">
        <v>2066</v>
      </c>
    </row>
    <row r="1237" spans="4:4" x14ac:dyDescent="0.25">
      <c r="D1237" t="s">
        <v>1352</v>
      </c>
    </row>
    <row r="1238" spans="4:4" x14ac:dyDescent="0.25">
      <c r="D1238" t="s">
        <v>401</v>
      </c>
    </row>
    <row r="1239" spans="4:4" x14ac:dyDescent="0.25">
      <c r="D1239" t="s">
        <v>855</v>
      </c>
    </row>
    <row r="1240" spans="4:4" x14ac:dyDescent="0.25">
      <c r="D1240" t="s">
        <v>2005</v>
      </c>
    </row>
    <row r="1241" spans="4:4" x14ac:dyDescent="0.25">
      <c r="D1241" t="s">
        <v>179</v>
      </c>
    </row>
    <row r="1242" spans="4:4" x14ac:dyDescent="0.25">
      <c r="D1242" t="s">
        <v>1737</v>
      </c>
    </row>
    <row r="1243" spans="4:4" x14ac:dyDescent="0.25">
      <c r="D1243" t="s">
        <v>817</v>
      </c>
    </row>
    <row r="1244" spans="4:4" x14ac:dyDescent="0.25">
      <c r="D1244" t="s">
        <v>743</v>
      </c>
    </row>
    <row r="1245" spans="4:4" x14ac:dyDescent="0.25">
      <c r="D1245" t="s">
        <v>744</v>
      </c>
    </row>
    <row r="1246" spans="4:4" x14ac:dyDescent="0.25">
      <c r="D1246" t="s">
        <v>1090</v>
      </c>
    </row>
    <row r="1247" spans="4:4" x14ac:dyDescent="0.25">
      <c r="D1247" t="s">
        <v>745</v>
      </c>
    </row>
    <row r="1248" spans="4:4" x14ac:dyDescent="0.25">
      <c r="D1248" t="s">
        <v>89</v>
      </c>
    </row>
    <row r="1249" spans="4:4" x14ac:dyDescent="0.25">
      <c r="D1249" t="s">
        <v>365</v>
      </c>
    </row>
    <row r="1250" spans="4:4" x14ac:dyDescent="0.25">
      <c r="D1250" t="s">
        <v>1353</v>
      </c>
    </row>
    <row r="1251" spans="4:4" x14ac:dyDescent="0.25">
      <c r="D1251" t="s">
        <v>359</v>
      </c>
    </row>
    <row r="1252" spans="4:4" x14ac:dyDescent="0.25">
      <c r="D1252" t="s">
        <v>1847</v>
      </c>
    </row>
    <row r="1253" spans="4:4" x14ac:dyDescent="0.25">
      <c r="D1253" t="s">
        <v>360</v>
      </c>
    </row>
    <row r="1254" spans="4:4" x14ac:dyDescent="0.25">
      <c r="D1254" t="s">
        <v>1129</v>
      </c>
    </row>
    <row r="1255" spans="4:4" x14ac:dyDescent="0.25">
      <c r="D1255" t="s">
        <v>94</v>
      </c>
    </row>
    <row r="1256" spans="4:4" x14ac:dyDescent="0.25">
      <c r="D1256" t="s">
        <v>990</v>
      </c>
    </row>
    <row r="1257" spans="4:4" x14ac:dyDescent="0.25">
      <c r="D1257" t="s">
        <v>1563</v>
      </c>
    </row>
    <row r="1258" spans="4:4" x14ac:dyDescent="0.25">
      <c r="D1258" t="s">
        <v>1538</v>
      </c>
    </row>
    <row r="1259" spans="4:4" x14ac:dyDescent="0.25">
      <c r="D1259" t="s">
        <v>1885</v>
      </c>
    </row>
    <row r="1260" spans="4:4" x14ac:dyDescent="0.25">
      <c r="D1260" t="s">
        <v>219</v>
      </c>
    </row>
    <row r="1261" spans="4:4" x14ac:dyDescent="0.25">
      <c r="D1261" t="s">
        <v>558</v>
      </c>
    </row>
    <row r="1262" spans="4:4" x14ac:dyDescent="0.25">
      <c r="D1262" t="s">
        <v>1294</v>
      </c>
    </row>
    <row r="1263" spans="4:4" x14ac:dyDescent="0.25">
      <c r="D1263" t="s">
        <v>818</v>
      </c>
    </row>
    <row r="1264" spans="4:4" x14ac:dyDescent="0.25">
      <c r="D1264" t="s">
        <v>1044</v>
      </c>
    </row>
    <row r="1265" spans="4:4" x14ac:dyDescent="0.25">
      <c r="D1265" t="s">
        <v>2006</v>
      </c>
    </row>
    <row r="1266" spans="4:4" x14ac:dyDescent="0.25">
      <c r="D1266" t="s">
        <v>641</v>
      </c>
    </row>
    <row r="1267" spans="4:4" x14ac:dyDescent="0.25">
      <c r="D1267" t="s">
        <v>1045</v>
      </c>
    </row>
    <row r="1268" spans="4:4" x14ac:dyDescent="0.25">
      <c r="D1268" t="s">
        <v>1130</v>
      </c>
    </row>
    <row r="1269" spans="4:4" x14ac:dyDescent="0.25">
      <c r="D1269" t="s">
        <v>1738</v>
      </c>
    </row>
    <row r="1270" spans="4:4" x14ac:dyDescent="0.25">
      <c r="D1270" t="s">
        <v>157</v>
      </c>
    </row>
    <row r="1271" spans="4:4" x14ac:dyDescent="0.25">
      <c r="D1271" t="s">
        <v>916</v>
      </c>
    </row>
    <row r="1272" spans="4:4" x14ac:dyDescent="0.25">
      <c r="D1272" t="s">
        <v>1886</v>
      </c>
    </row>
    <row r="1273" spans="4:4" x14ac:dyDescent="0.25">
      <c r="D1273" t="s">
        <v>1046</v>
      </c>
    </row>
    <row r="1274" spans="4:4" x14ac:dyDescent="0.25">
      <c r="D1274" t="s">
        <v>158</v>
      </c>
    </row>
    <row r="1275" spans="4:4" x14ac:dyDescent="0.25">
      <c r="D1275" t="s">
        <v>1354</v>
      </c>
    </row>
    <row r="1276" spans="4:4" x14ac:dyDescent="0.25">
      <c r="D1276" t="s">
        <v>1529</v>
      </c>
    </row>
    <row r="1277" spans="4:4" x14ac:dyDescent="0.25">
      <c r="D1277" t="s">
        <v>159</v>
      </c>
    </row>
    <row r="1278" spans="4:4" x14ac:dyDescent="0.25">
      <c r="D1278" t="s">
        <v>746</v>
      </c>
    </row>
    <row r="1279" spans="4:4" x14ac:dyDescent="0.25">
      <c r="D1279" t="s">
        <v>1887</v>
      </c>
    </row>
    <row r="1280" spans="4:4" x14ac:dyDescent="0.25">
      <c r="D1280" t="s">
        <v>1848</v>
      </c>
    </row>
    <row r="1281" spans="4:4" x14ac:dyDescent="0.25">
      <c r="D1281" t="s">
        <v>1473</v>
      </c>
    </row>
    <row r="1282" spans="4:4" x14ac:dyDescent="0.25">
      <c r="D1282" t="s">
        <v>1091</v>
      </c>
    </row>
    <row r="1283" spans="4:4" x14ac:dyDescent="0.25">
      <c r="D1283" t="s">
        <v>1215</v>
      </c>
    </row>
    <row r="1284" spans="4:4" x14ac:dyDescent="0.25">
      <c r="D1284" t="s">
        <v>1739</v>
      </c>
    </row>
    <row r="1285" spans="4:4" x14ac:dyDescent="0.25">
      <c r="D1285" t="s">
        <v>1231</v>
      </c>
    </row>
    <row r="1286" spans="4:4" x14ac:dyDescent="0.25">
      <c r="D1286" t="s">
        <v>991</v>
      </c>
    </row>
    <row r="1287" spans="4:4" x14ac:dyDescent="0.25">
      <c r="D1287" t="s">
        <v>1625</v>
      </c>
    </row>
    <row r="1288" spans="4:4" x14ac:dyDescent="0.25">
      <c r="D1288" t="s">
        <v>691</v>
      </c>
    </row>
    <row r="1289" spans="4:4" x14ac:dyDescent="0.25">
      <c r="D1289" t="s">
        <v>1254</v>
      </c>
    </row>
    <row r="1290" spans="4:4" x14ac:dyDescent="0.25">
      <c r="D1290" t="s">
        <v>992</v>
      </c>
    </row>
    <row r="1291" spans="4:4" x14ac:dyDescent="0.25">
      <c r="D1291" t="s">
        <v>1740</v>
      </c>
    </row>
    <row r="1292" spans="4:4" x14ac:dyDescent="0.25">
      <c r="D1292" t="s">
        <v>492</v>
      </c>
    </row>
    <row r="1293" spans="4:4" x14ac:dyDescent="0.25">
      <c r="D1293" t="s">
        <v>1977</v>
      </c>
    </row>
    <row r="1294" spans="4:4" x14ac:dyDescent="0.25">
      <c r="D1294" t="s">
        <v>993</v>
      </c>
    </row>
    <row r="1295" spans="4:4" x14ac:dyDescent="0.25">
      <c r="D1295" t="s">
        <v>1597</v>
      </c>
    </row>
    <row r="1296" spans="4:4" x14ac:dyDescent="0.25">
      <c r="D1296" t="s">
        <v>605</v>
      </c>
    </row>
    <row r="1297" spans="4:4" x14ac:dyDescent="0.25">
      <c r="D1297" t="s">
        <v>493</v>
      </c>
    </row>
    <row r="1298" spans="4:4" x14ac:dyDescent="0.25">
      <c r="D1298" t="s">
        <v>98</v>
      </c>
    </row>
    <row r="1299" spans="4:4" x14ac:dyDescent="0.25">
      <c r="D1299" t="s">
        <v>402</v>
      </c>
    </row>
    <row r="1300" spans="4:4" x14ac:dyDescent="0.25">
      <c r="D1300" t="s">
        <v>1912</v>
      </c>
    </row>
    <row r="1301" spans="4:4" x14ac:dyDescent="0.25">
      <c r="D1301" t="s">
        <v>403</v>
      </c>
    </row>
    <row r="1302" spans="4:4" x14ac:dyDescent="0.25">
      <c r="D1302" t="s">
        <v>1474</v>
      </c>
    </row>
    <row r="1303" spans="4:4" x14ac:dyDescent="0.25">
      <c r="D1303" t="s">
        <v>100</v>
      </c>
    </row>
    <row r="1304" spans="4:4" x14ac:dyDescent="0.25">
      <c r="D1304" t="s">
        <v>1475</v>
      </c>
    </row>
    <row r="1305" spans="4:4" x14ac:dyDescent="0.25">
      <c r="D1305" t="s">
        <v>1092</v>
      </c>
    </row>
    <row r="1306" spans="4:4" x14ac:dyDescent="0.25">
      <c r="D1306" t="s">
        <v>819</v>
      </c>
    </row>
    <row r="1307" spans="4:4" x14ac:dyDescent="0.25">
      <c r="D1307" t="s">
        <v>1399</v>
      </c>
    </row>
    <row r="1308" spans="4:4" x14ac:dyDescent="0.25">
      <c r="D1308" t="s">
        <v>1047</v>
      </c>
    </row>
    <row r="1309" spans="4:4" x14ac:dyDescent="0.25">
      <c r="D1309" t="s">
        <v>559</v>
      </c>
    </row>
    <row r="1310" spans="4:4" x14ac:dyDescent="0.25">
      <c r="D1310" t="s">
        <v>1295</v>
      </c>
    </row>
    <row r="1311" spans="4:4" x14ac:dyDescent="0.25">
      <c r="D1311" t="s">
        <v>1355</v>
      </c>
    </row>
    <row r="1312" spans="4:4" x14ac:dyDescent="0.25">
      <c r="D1312" t="s">
        <v>1296</v>
      </c>
    </row>
    <row r="1313" spans="4:4" x14ac:dyDescent="0.25">
      <c r="D1313" t="s">
        <v>996</v>
      </c>
    </row>
    <row r="1314" spans="4:4" x14ac:dyDescent="0.25">
      <c r="D1314" t="s">
        <v>270</v>
      </c>
    </row>
    <row r="1315" spans="4:4" x14ac:dyDescent="0.25">
      <c r="D1315" t="s">
        <v>1564</v>
      </c>
    </row>
    <row r="1316" spans="4:4" x14ac:dyDescent="0.25">
      <c r="D1316" t="s">
        <v>102</v>
      </c>
    </row>
    <row r="1317" spans="4:4" x14ac:dyDescent="0.25">
      <c r="D1317" t="s">
        <v>856</v>
      </c>
    </row>
    <row r="1318" spans="4:4" x14ac:dyDescent="0.25">
      <c r="D1318" t="s">
        <v>2067</v>
      </c>
    </row>
    <row r="1319" spans="4:4" x14ac:dyDescent="0.25">
      <c r="D1319" t="s">
        <v>747</v>
      </c>
    </row>
    <row r="1320" spans="4:4" x14ac:dyDescent="0.25">
      <c r="D1320" t="s">
        <v>748</v>
      </c>
    </row>
    <row r="1321" spans="4:4" x14ac:dyDescent="0.25">
      <c r="D1321" t="s">
        <v>404</v>
      </c>
    </row>
    <row r="1322" spans="4:4" x14ac:dyDescent="0.25">
      <c r="D1322" t="s">
        <v>997</v>
      </c>
    </row>
    <row r="1323" spans="4:4" x14ac:dyDescent="0.25">
      <c r="D1323" t="s">
        <v>1297</v>
      </c>
    </row>
    <row r="1324" spans="4:4" x14ac:dyDescent="0.25">
      <c r="D1324" t="s">
        <v>338</v>
      </c>
    </row>
    <row r="1325" spans="4:4" x14ac:dyDescent="0.25">
      <c r="D1325" t="s">
        <v>1216</v>
      </c>
    </row>
    <row r="1326" spans="4:4" x14ac:dyDescent="0.25">
      <c r="D1326" t="s">
        <v>998</v>
      </c>
    </row>
    <row r="1327" spans="4:4" x14ac:dyDescent="0.25">
      <c r="D1327" t="s">
        <v>749</v>
      </c>
    </row>
    <row r="1328" spans="4:4" x14ac:dyDescent="0.25">
      <c r="D1328" t="s">
        <v>1048</v>
      </c>
    </row>
    <row r="1329" spans="4:4" x14ac:dyDescent="0.25">
      <c r="D1329" t="s">
        <v>220</v>
      </c>
    </row>
    <row r="1330" spans="4:4" x14ac:dyDescent="0.25">
      <c r="D1330" t="s">
        <v>339</v>
      </c>
    </row>
    <row r="1331" spans="4:4" x14ac:dyDescent="0.25">
      <c r="D1331" t="s">
        <v>1980</v>
      </c>
    </row>
    <row r="1332" spans="4:4" x14ac:dyDescent="0.25">
      <c r="D1332" t="s">
        <v>1626</v>
      </c>
    </row>
    <row r="1333" spans="4:4" x14ac:dyDescent="0.25">
      <c r="D1333" t="s">
        <v>642</v>
      </c>
    </row>
    <row r="1334" spans="4:4" x14ac:dyDescent="0.25">
      <c r="D1334" t="s">
        <v>820</v>
      </c>
    </row>
    <row r="1335" spans="4:4" x14ac:dyDescent="0.25">
      <c r="D1335" t="s">
        <v>560</v>
      </c>
    </row>
    <row r="1336" spans="4:4" x14ac:dyDescent="0.25">
      <c r="D1336" t="s">
        <v>883</v>
      </c>
    </row>
    <row r="1337" spans="4:4" x14ac:dyDescent="0.25">
      <c r="D1337" t="s">
        <v>1131</v>
      </c>
    </row>
    <row r="1338" spans="4:4" x14ac:dyDescent="0.25">
      <c r="D1338" t="s">
        <v>1981</v>
      </c>
    </row>
    <row r="1339" spans="4:4" x14ac:dyDescent="0.25">
      <c r="D1339" t="s">
        <v>1913</v>
      </c>
    </row>
    <row r="1340" spans="4:4" x14ac:dyDescent="0.25">
      <c r="D1340" t="s">
        <v>692</v>
      </c>
    </row>
    <row r="1341" spans="4:4" x14ac:dyDescent="0.25">
      <c r="D1341" t="s">
        <v>405</v>
      </c>
    </row>
    <row r="1342" spans="4:4" x14ac:dyDescent="0.25">
      <c r="D1342" t="s">
        <v>693</v>
      </c>
    </row>
    <row r="1343" spans="4:4" x14ac:dyDescent="0.25">
      <c r="D1343" t="s">
        <v>1741</v>
      </c>
    </row>
    <row r="1344" spans="4:4" x14ac:dyDescent="0.25">
      <c r="D1344" t="s">
        <v>1356</v>
      </c>
    </row>
    <row r="1345" spans="4:4" x14ac:dyDescent="0.25">
      <c r="D1345" t="s">
        <v>1093</v>
      </c>
    </row>
    <row r="1346" spans="4:4" x14ac:dyDescent="0.25">
      <c r="D1346" t="s">
        <v>340</v>
      </c>
    </row>
    <row r="1347" spans="4:4" x14ac:dyDescent="0.25">
      <c r="D1347" t="s">
        <v>643</v>
      </c>
    </row>
    <row r="1348" spans="4:4" x14ac:dyDescent="0.25">
      <c r="D1348" t="s">
        <v>1742</v>
      </c>
    </row>
    <row r="1349" spans="4:4" x14ac:dyDescent="0.25">
      <c r="D1349" t="s">
        <v>1743</v>
      </c>
    </row>
    <row r="1350" spans="4:4" x14ac:dyDescent="0.25">
      <c r="D1350" t="s">
        <v>406</v>
      </c>
    </row>
    <row r="1351" spans="4:4" x14ac:dyDescent="0.25">
      <c r="D1351" t="s">
        <v>1357</v>
      </c>
    </row>
    <row r="1352" spans="4:4" x14ac:dyDescent="0.25">
      <c r="D1352" t="s">
        <v>1255</v>
      </c>
    </row>
    <row r="1353" spans="4:4" x14ac:dyDescent="0.25">
      <c r="D1353" t="s">
        <v>2068</v>
      </c>
    </row>
    <row r="1354" spans="4:4" x14ac:dyDescent="0.25">
      <c r="D1354" t="s">
        <v>1849</v>
      </c>
    </row>
    <row r="1355" spans="4:4" x14ac:dyDescent="0.25">
      <c r="D1355" t="s">
        <v>494</v>
      </c>
    </row>
    <row r="1356" spans="4:4" x14ac:dyDescent="0.25">
      <c r="D1356" t="s">
        <v>750</v>
      </c>
    </row>
    <row r="1357" spans="4:4" x14ac:dyDescent="0.25">
      <c r="D1357" t="s">
        <v>561</v>
      </c>
    </row>
    <row r="1358" spans="4:4" x14ac:dyDescent="0.25">
      <c r="D1358" t="s">
        <v>1476</v>
      </c>
    </row>
    <row r="1359" spans="4:4" x14ac:dyDescent="0.25">
      <c r="D1359" t="s">
        <v>495</v>
      </c>
    </row>
    <row r="1360" spans="4:4" x14ac:dyDescent="0.25">
      <c r="D1360" t="s">
        <v>1094</v>
      </c>
    </row>
    <row r="1361" spans="4:4" x14ac:dyDescent="0.25">
      <c r="D1361" t="s">
        <v>1744</v>
      </c>
    </row>
    <row r="1362" spans="4:4" x14ac:dyDescent="0.25">
      <c r="D1362" t="s">
        <v>1400</v>
      </c>
    </row>
    <row r="1363" spans="4:4" x14ac:dyDescent="0.25">
      <c r="D1363" t="s">
        <v>1132</v>
      </c>
    </row>
    <row r="1364" spans="4:4" x14ac:dyDescent="0.25">
      <c r="D1364" t="s">
        <v>1914</v>
      </c>
    </row>
    <row r="1365" spans="4:4" x14ac:dyDescent="0.25">
      <c r="D1365" t="s">
        <v>1358</v>
      </c>
    </row>
    <row r="1366" spans="4:4" x14ac:dyDescent="0.25">
      <c r="D1366" t="s">
        <v>821</v>
      </c>
    </row>
    <row r="1367" spans="4:4" x14ac:dyDescent="0.25">
      <c r="D1367" t="s">
        <v>1049</v>
      </c>
    </row>
    <row r="1368" spans="4:4" x14ac:dyDescent="0.25">
      <c r="D1368" t="s">
        <v>884</v>
      </c>
    </row>
    <row r="1369" spans="4:4" x14ac:dyDescent="0.25">
      <c r="D1369" t="s">
        <v>2069</v>
      </c>
    </row>
    <row r="1370" spans="4:4" x14ac:dyDescent="0.25">
      <c r="D1370" t="s">
        <v>606</v>
      </c>
    </row>
    <row r="1371" spans="4:4" x14ac:dyDescent="0.25">
      <c r="D1371" t="s">
        <v>1982</v>
      </c>
    </row>
    <row r="1372" spans="4:4" x14ac:dyDescent="0.25">
      <c r="D1372" t="s">
        <v>1217</v>
      </c>
    </row>
    <row r="1373" spans="4:4" x14ac:dyDescent="0.25">
      <c r="D1373" t="s">
        <v>1359</v>
      </c>
    </row>
    <row r="1374" spans="4:4" x14ac:dyDescent="0.25">
      <c r="D1374" t="s">
        <v>124</v>
      </c>
    </row>
    <row r="1375" spans="4:4" x14ac:dyDescent="0.25">
      <c r="D1375" t="s">
        <v>1232</v>
      </c>
    </row>
    <row r="1376" spans="4:4" x14ac:dyDescent="0.25">
      <c r="D1376" t="s">
        <v>1360</v>
      </c>
    </row>
    <row r="1377" spans="4:4" x14ac:dyDescent="0.25">
      <c r="D1377" t="s">
        <v>160</v>
      </c>
    </row>
    <row r="1378" spans="4:4" x14ac:dyDescent="0.25">
      <c r="D1378" t="s">
        <v>1888</v>
      </c>
    </row>
    <row r="1379" spans="4:4" x14ac:dyDescent="0.25">
      <c r="D1379" t="s">
        <v>1168</v>
      </c>
    </row>
    <row r="1380" spans="4:4" x14ac:dyDescent="0.25">
      <c r="D1380" t="s">
        <v>1133</v>
      </c>
    </row>
    <row r="1381" spans="4:4" x14ac:dyDescent="0.25">
      <c r="D1381" t="s">
        <v>1134</v>
      </c>
    </row>
    <row r="1382" spans="4:4" x14ac:dyDescent="0.25">
      <c r="D1382" t="s">
        <v>1530</v>
      </c>
    </row>
    <row r="1383" spans="4:4" x14ac:dyDescent="0.25">
      <c r="D1383" t="s">
        <v>221</v>
      </c>
    </row>
    <row r="1384" spans="4:4" x14ac:dyDescent="0.25">
      <c r="D1384" t="s">
        <v>607</v>
      </c>
    </row>
    <row r="1385" spans="4:4" x14ac:dyDescent="0.25">
      <c r="D1385" t="s">
        <v>1435</v>
      </c>
    </row>
    <row r="1386" spans="4:4" x14ac:dyDescent="0.25">
      <c r="D1386" t="s">
        <v>125</v>
      </c>
    </row>
    <row r="1387" spans="4:4" x14ac:dyDescent="0.25">
      <c r="D1387" t="s">
        <v>1627</v>
      </c>
    </row>
    <row r="1388" spans="4:4" x14ac:dyDescent="0.25">
      <c r="D1388" t="s">
        <v>496</v>
      </c>
    </row>
    <row r="1389" spans="4:4" x14ac:dyDescent="0.25">
      <c r="D1389" t="s">
        <v>126</v>
      </c>
    </row>
    <row r="1390" spans="4:4" x14ac:dyDescent="0.25">
      <c r="D1390" t="s">
        <v>180</v>
      </c>
    </row>
    <row r="1391" spans="4:4" x14ac:dyDescent="0.25">
      <c r="D1391" t="s">
        <v>181</v>
      </c>
    </row>
    <row r="1392" spans="4:4" x14ac:dyDescent="0.25">
      <c r="D1392" t="s">
        <v>1050</v>
      </c>
    </row>
    <row r="1393" spans="4:4" x14ac:dyDescent="0.25">
      <c r="D1393" t="s">
        <v>407</v>
      </c>
    </row>
    <row r="1394" spans="4:4" x14ac:dyDescent="0.25">
      <c r="D1394" t="s">
        <v>1051</v>
      </c>
    </row>
    <row r="1395" spans="4:4" x14ac:dyDescent="0.25">
      <c r="D1395" t="s">
        <v>885</v>
      </c>
    </row>
    <row r="1396" spans="4:4" x14ac:dyDescent="0.25">
      <c r="D1396" t="s">
        <v>341</v>
      </c>
    </row>
    <row r="1397" spans="4:4" x14ac:dyDescent="0.25">
      <c r="D1397" t="s">
        <v>1361</v>
      </c>
    </row>
    <row r="1398" spans="4:4" x14ac:dyDescent="0.25">
      <c r="D1398" t="s">
        <v>1477</v>
      </c>
    </row>
    <row r="1399" spans="4:4" x14ac:dyDescent="0.25">
      <c r="D1399" t="s">
        <v>1850</v>
      </c>
    </row>
    <row r="1400" spans="4:4" x14ac:dyDescent="0.25">
      <c r="D1400" t="s">
        <v>1800</v>
      </c>
    </row>
    <row r="1401" spans="4:4" x14ac:dyDescent="0.25">
      <c r="D1401" t="s">
        <v>271</v>
      </c>
    </row>
    <row r="1402" spans="4:4" x14ac:dyDescent="0.25">
      <c r="D1402" t="s">
        <v>857</v>
      </c>
    </row>
    <row r="1403" spans="4:4" x14ac:dyDescent="0.25">
      <c r="D1403" t="s">
        <v>1135</v>
      </c>
    </row>
    <row r="1404" spans="4:4" x14ac:dyDescent="0.25">
      <c r="D1404" t="s">
        <v>1934</v>
      </c>
    </row>
    <row r="1405" spans="4:4" x14ac:dyDescent="0.25">
      <c r="D1405" t="s">
        <v>272</v>
      </c>
    </row>
    <row r="1406" spans="4:4" x14ac:dyDescent="0.25">
      <c r="D1406" t="s">
        <v>694</v>
      </c>
    </row>
    <row r="1407" spans="4:4" x14ac:dyDescent="0.25">
      <c r="D1407" t="s">
        <v>695</v>
      </c>
    </row>
    <row r="1408" spans="4:4" x14ac:dyDescent="0.25">
      <c r="D1408" t="s">
        <v>222</v>
      </c>
    </row>
    <row r="1409" spans="4:4" x14ac:dyDescent="0.25">
      <c r="D1409" t="s">
        <v>858</v>
      </c>
    </row>
    <row r="1410" spans="4:4" x14ac:dyDescent="0.25">
      <c r="D1410" t="s">
        <v>223</v>
      </c>
    </row>
    <row r="1411" spans="4:4" x14ac:dyDescent="0.25">
      <c r="D1411" t="s">
        <v>2070</v>
      </c>
    </row>
    <row r="1412" spans="4:4" x14ac:dyDescent="0.25">
      <c r="D1412" t="s">
        <v>1169</v>
      </c>
    </row>
    <row r="1413" spans="4:4" x14ac:dyDescent="0.25">
      <c r="D1413" t="s">
        <v>1095</v>
      </c>
    </row>
    <row r="1414" spans="4:4" x14ac:dyDescent="0.25">
      <c r="D1414" t="s">
        <v>224</v>
      </c>
    </row>
    <row r="1415" spans="4:4" x14ac:dyDescent="0.25">
      <c r="D1415" t="s">
        <v>1889</v>
      </c>
    </row>
    <row r="1416" spans="4:4" x14ac:dyDescent="0.25">
      <c r="D1416" t="s">
        <v>1436</v>
      </c>
    </row>
    <row r="1417" spans="4:4" x14ac:dyDescent="0.25">
      <c r="D1417" t="s">
        <v>644</v>
      </c>
    </row>
    <row r="1418" spans="4:4" x14ac:dyDescent="0.25">
      <c r="D1418" t="s">
        <v>1890</v>
      </c>
    </row>
    <row r="1419" spans="4:4" x14ac:dyDescent="0.25">
      <c r="D1419" t="s">
        <v>645</v>
      </c>
    </row>
    <row r="1420" spans="4:4" x14ac:dyDescent="0.25">
      <c r="D1420" t="s">
        <v>751</v>
      </c>
    </row>
    <row r="1421" spans="4:4" x14ac:dyDescent="0.25">
      <c r="D1421" t="s">
        <v>696</v>
      </c>
    </row>
    <row r="1422" spans="4:4" x14ac:dyDescent="0.25">
      <c r="D1422" t="s">
        <v>1531</v>
      </c>
    </row>
    <row r="1423" spans="4:4" x14ac:dyDescent="0.25">
      <c r="D1423" t="s">
        <v>1170</v>
      </c>
    </row>
    <row r="1424" spans="4:4" x14ac:dyDescent="0.25">
      <c r="D1424" t="s">
        <v>822</v>
      </c>
    </row>
    <row r="1425" spans="4:4" x14ac:dyDescent="0.25">
      <c r="D1425" t="s">
        <v>562</v>
      </c>
    </row>
    <row r="1426" spans="4:4" x14ac:dyDescent="0.25">
      <c r="D1426" t="s">
        <v>697</v>
      </c>
    </row>
    <row r="1427" spans="4:4" x14ac:dyDescent="0.25">
      <c r="D1427" t="s">
        <v>1851</v>
      </c>
    </row>
    <row r="1428" spans="4:4" x14ac:dyDescent="0.25">
      <c r="D1428" t="s">
        <v>161</v>
      </c>
    </row>
    <row r="1429" spans="4:4" x14ac:dyDescent="0.25">
      <c r="D1429" t="s">
        <v>225</v>
      </c>
    </row>
    <row r="1430" spans="4:4" x14ac:dyDescent="0.25">
      <c r="D1430" t="s">
        <v>752</v>
      </c>
    </row>
    <row r="1431" spans="4:4" x14ac:dyDescent="0.25">
      <c r="D1431" t="s">
        <v>1437</v>
      </c>
    </row>
    <row r="1432" spans="4:4" x14ac:dyDescent="0.25">
      <c r="D1432" t="s">
        <v>1096</v>
      </c>
    </row>
    <row r="1433" spans="4:4" x14ac:dyDescent="0.25">
      <c r="D1433" t="s">
        <v>1745</v>
      </c>
    </row>
    <row r="1434" spans="4:4" x14ac:dyDescent="0.25">
      <c r="D1434" t="s">
        <v>999</v>
      </c>
    </row>
    <row r="1435" spans="4:4" x14ac:dyDescent="0.25">
      <c r="D1435" t="s">
        <v>1935</v>
      </c>
    </row>
    <row r="1436" spans="4:4" x14ac:dyDescent="0.25">
      <c r="D1436" t="s">
        <v>1983</v>
      </c>
    </row>
    <row r="1437" spans="4:4" x14ac:dyDescent="0.25">
      <c r="D1437" t="s">
        <v>1852</v>
      </c>
    </row>
    <row r="1438" spans="4:4" x14ac:dyDescent="0.25">
      <c r="D1438" t="s">
        <v>1853</v>
      </c>
    </row>
    <row r="1439" spans="4:4" x14ac:dyDescent="0.25">
      <c r="D1439" t="s">
        <v>902</v>
      </c>
    </row>
    <row r="1440" spans="4:4" x14ac:dyDescent="0.25">
      <c r="D1440" t="s">
        <v>1854</v>
      </c>
    </row>
    <row r="1441" spans="4:4" x14ac:dyDescent="0.25">
      <c r="D1441" t="s">
        <v>1539</v>
      </c>
    </row>
    <row r="1442" spans="4:4" x14ac:dyDescent="0.25">
      <c r="D1442" t="s">
        <v>342</v>
      </c>
    </row>
    <row r="1443" spans="4:4" x14ac:dyDescent="0.25">
      <c r="D1443" t="s">
        <v>343</v>
      </c>
    </row>
    <row r="1444" spans="4:4" x14ac:dyDescent="0.25">
      <c r="D1444" t="s">
        <v>226</v>
      </c>
    </row>
    <row r="1445" spans="4:4" x14ac:dyDescent="0.25">
      <c r="D1445" t="s">
        <v>1478</v>
      </c>
    </row>
    <row r="1446" spans="4:4" x14ac:dyDescent="0.25">
      <c r="D1446" t="s">
        <v>408</v>
      </c>
    </row>
    <row r="1447" spans="4:4" x14ac:dyDescent="0.25">
      <c r="D1447" t="s">
        <v>1274</v>
      </c>
    </row>
    <row r="1448" spans="4:4" x14ac:dyDescent="0.25">
      <c r="D1448" t="s">
        <v>2071</v>
      </c>
    </row>
    <row r="1449" spans="4:4" x14ac:dyDescent="0.25">
      <c r="D1449" t="s">
        <v>903</v>
      </c>
    </row>
    <row r="1450" spans="4:4" x14ac:dyDescent="0.25">
      <c r="D1450" t="s">
        <v>1298</v>
      </c>
    </row>
    <row r="1451" spans="4:4" x14ac:dyDescent="0.25">
      <c r="D1451" t="s">
        <v>497</v>
      </c>
    </row>
    <row r="1452" spans="4:4" x14ac:dyDescent="0.25">
      <c r="D1452" t="s">
        <v>498</v>
      </c>
    </row>
    <row r="1453" spans="4:4" x14ac:dyDescent="0.25">
      <c r="D1453" t="s">
        <v>1984</v>
      </c>
    </row>
    <row r="1454" spans="4:4" x14ac:dyDescent="0.25">
      <c r="D1454" t="s">
        <v>1891</v>
      </c>
    </row>
    <row r="1455" spans="4:4" x14ac:dyDescent="0.25">
      <c r="D1455" t="s">
        <v>1746</v>
      </c>
    </row>
    <row r="1456" spans="4:4" x14ac:dyDescent="0.25">
      <c r="D1456" t="s">
        <v>1936</v>
      </c>
    </row>
    <row r="1457" spans="4:4" x14ac:dyDescent="0.25">
      <c r="D1457" t="s">
        <v>1136</v>
      </c>
    </row>
    <row r="1458" spans="4:4" x14ac:dyDescent="0.25">
      <c r="D1458" t="s">
        <v>1052</v>
      </c>
    </row>
    <row r="1459" spans="4:4" x14ac:dyDescent="0.25">
      <c r="D1459" t="s">
        <v>1747</v>
      </c>
    </row>
    <row r="1460" spans="4:4" x14ac:dyDescent="0.25">
      <c r="D1460" t="s">
        <v>127</v>
      </c>
    </row>
    <row r="1461" spans="4:4" x14ac:dyDescent="0.25">
      <c r="D1461" t="s">
        <v>1097</v>
      </c>
    </row>
    <row r="1462" spans="4:4" x14ac:dyDescent="0.25">
      <c r="D1462" t="s">
        <v>1401</v>
      </c>
    </row>
    <row r="1463" spans="4:4" x14ac:dyDescent="0.25">
      <c r="D1463" t="s">
        <v>859</v>
      </c>
    </row>
    <row r="1464" spans="4:4" x14ac:dyDescent="0.25">
      <c r="D1464" t="s">
        <v>1855</v>
      </c>
    </row>
    <row r="1465" spans="4:4" x14ac:dyDescent="0.25">
      <c r="D1465" t="s">
        <v>1171</v>
      </c>
    </row>
    <row r="1466" spans="4:4" x14ac:dyDescent="0.25">
      <c r="D1466" t="s">
        <v>753</v>
      </c>
    </row>
    <row r="1467" spans="4:4" x14ac:dyDescent="0.25">
      <c r="D1467" t="s">
        <v>1137</v>
      </c>
    </row>
    <row r="1468" spans="4:4" x14ac:dyDescent="0.25">
      <c r="D1468" t="s">
        <v>1748</v>
      </c>
    </row>
    <row r="1469" spans="4:4" x14ac:dyDescent="0.25">
      <c r="D1469" t="s">
        <v>1749</v>
      </c>
    </row>
    <row r="1470" spans="4:4" x14ac:dyDescent="0.25">
      <c r="D1470" t="s">
        <v>1053</v>
      </c>
    </row>
    <row r="1471" spans="4:4" x14ac:dyDescent="0.25">
      <c r="D1471" t="s">
        <v>860</v>
      </c>
    </row>
    <row r="1472" spans="4:4" x14ac:dyDescent="0.25">
      <c r="D1472" t="s">
        <v>1218</v>
      </c>
    </row>
    <row r="1473" spans="4:4" x14ac:dyDescent="0.25">
      <c r="D1473" t="s">
        <v>1054</v>
      </c>
    </row>
    <row r="1474" spans="4:4" x14ac:dyDescent="0.25">
      <c r="D1474" t="s">
        <v>1750</v>
      </c>
    </row>
    <row r="1475" spans="4:4" x14ac:dyDescent="0.25">
      <c r="D1475" t="s">
        <v>1751</v>
      </c>
    </row>
    <row r="1476" spans="4:4" x14ac:dyDescent="0.25">
      <c r="D1476" t="s">
        <v>754</v>
      </c>
    </row>
    <row r="1477" spans="4:4" x14ac:dyDescent="0.25">
      <c r="D1477" t="s">
        <v>1299</v>
      </c>
    </row>
    <row r="1478" spans="4:4" x14ac:dyDescent="0.25">
      <c r="D1478" t="s">
        <v>1055</v>
      </c>
    </row>
    <row r="1479" spans="4:4" x14ac:dyDescent="0.25">
      <c r="D1479" t="s">
        <v>755</v>
      </c>
    </row>
    <row r="1480" spans="4:4" x14ac:dyDescent="0.25">
      <c r="D1480" t="s">
        <v>1138</v>
      </c>
    </row>
    <row r="1481" spans="4:4" x14ac:dyDescent="0.25">
      <c r="D1481" t="s">
        <v>1628</v>
      </c>
    </row>
    <row r="1482" spans="4:4" x14ac:dyDescent="0.25">
      <c r="D1482" t="s">
        <v>756</v>
      </c>
    </row>
    <row r="1483" spans="4:4" x14ac:dyDescent="0.25">
      <c r="D1483" t="s">
        <v>1801</v>
      </c>
    </row>
    <row r="1484" spans="4:4" x14ac:dyDescent="0.25">
      <c r="D1484" t="s">
        <v>1219</v>
      </c>
    </row>
    <row r="1485" spans="4:4" x14ac:dyDescent="0.25">
      <c r="D1485" t="s">
        <v>608</v>
      </c>
    </row>
    <row r="1486" spans="4:4" x14ac:dyDescent="0.25">
      <c r="D1486" t="s">
        <v>499</v>
      </c>
    </row>
    <row r="1487" spans="4:4" x14ac:dyDescent="0.25">
      <c r="D1487" t="s">
        <v>1892</v>
      </c>
    </row>
    <row r="1488" spans="4:4" x14ac:dyDescent="0.25">
      <c r="D1488" t="s">
        <v>757</v>
      </c>
    </row>
    <row r="1489" spans="4:4" x14ac:dyDescent="0.25">
      <c r="D1489" t="s">
        <v>2072</v>
      </c>
    </row>
    <row r="1490" spans="4:4" x14ac:dyDescent="0.25">
      <c r="D1490" t="s">
        <v>698</v>
      </c>
    </row>
    <row r="1491" spans="4:4" x14ac:dyDescent="0.25">
      <c r="D1491" t="s">
        <v>1275</v>
      </c>
    </row>
    <row r="1492" spans="4:4" x14ac:dyDescent="0.25">
      <c r="D1492" t="s">
        <v>344</v>
      </c>
    </row>
    <row r="1493" spans="4:4" x14ac:dyDescent="0.25">
      <c r="D1493" t="s">
        <v>345</v>
      </c>
    </row>
    <row r="1494" spans="4:4" x14ac:dyDescent="0.25">
      <c r="D1494" t="s">
        <v>646</v>
      </c>
    </row>
    <row r="1495" spans="4:4" x14ac:dyDescent="0.25">
      <c r="D1495" t="s">
        <v>1937</v>
      </c>
    </row>
    <row r="1496" spans="4:4" x14ac:dyDescent="0.25">
      <c r="D1496" t="s">
        <v>273</v>
      </c>
    </row>
    <row r="1497" spans="4:4" x14ac:dyDescent="0.25">
      <c r="D1497" t="s">
        <v>1629</v>
      </c>
    </row>
    <row r="1498" spans="4:4" x14ac:dyDescent="0.25">
      <c r="D1498" t="s">
        <v>1856</v>
      </c>
    </row>
    <row r="1499" spans="4:4" x14ac:dyDescent="0.25">
      <c r="D1499" t="s">
        <v>1893</v>
      </c>
    </row>
    <row r="1500" spans="4:4" x14ac:dyDescent="0.25">
      <c r="D1500" t="s">
        <v>1598</v>
      </c>
    </row>
    <row r="1501" spans="4:4" x14ac:dyDescent="0.25">
      <c r="D1501" t="s">
        <v>823</v>
      </c>
    </row>
    <row r="1502" spans="4:4" x14ac:dyDescent="0.25">
      <c r="D1502" t="s">
        <v>1362</v>
      </c>
    </row>
    <row r="1503" spans="4:4" x14ac:dyDescent="0.25">
      <c r="D1503" t="s">
        <v>1056</v>
      </c>
    </row>
    <row r="1504" spans="4:4" x14ac:dyDescent="0.25">
      <c r="D1504" t="s">
        <v>609</v>
      </c>
    </row>
    <row r="1505" spans="4:4" x14ac:dyDescent="0.25">
      <c r="D1505" t="s">
        <v>1857</v>
      </c>
    </row>
    <row r="1506" spans="4:4" x14ac:dyDescent="0.25">
      <c r="D1506" t="s">
        <v>824</v>
      </c>
    </row>
    <row r="1507" spans="4:4" x14ac:dyDescent="0.25">
      <c r="D1507" t="s">
        <v>500</v>
      </c>
    </row>
    <row r="1508" spans="4:4" x14ac:dyDescent="0.25">
      <c r="D1508" t="s">
        <v>1243</v>
      </c>
    </row>
    <row r="1509" spans="4:4" x14ac:dyDescent="0.25">
      <c r="D1509" t="s">
        <v>1300</v>
      </c>
    </row>
    <row r="1510" spans="4:4" x14ac:dyDescent="0.25">
      <c r="D1510" t="s">
        <v>1752</v>
      </c>
    </row>
    <row r="1511" spans="4:4" x14ac:dyDescent="0.25">
      <c r="D1511" t="s">
        <v>1479</v>
      </c>
    </row>
    <row r="1512" spans="4:4" x14ac:dyDescent="0.25">
      <c r="D1512" t="s">
        <v>1480</v>
      </c>
    </row>
    <row r="1513" spans="4:4" x14ac:dyDescent="0.25">
      <c r="D1513" t="s">
        <v>1402</v>
      </c>
    </row>
    <row r="1514" spans="4:4" x14ac:dyDescent="0.25">
      <c r="D1514" t="s">
        <v>758</v>
      </c>
    </row>
    <row r="1515" spans="4:4" x14ac:dyDescent="0.25">
      <c r="D1515" t="s">
        <v>1172</v>
      </c>
    </row>
    <row r="1516" spans="4:4" x14ac:dyDescent="0.25">
      <c r="D1516" t="s">
        <v>1000</v>
      </c>
    </row>
    <row r="1517" spans="4:4" x14ac:dyDescent="0.25">
      <c r="D1517" t="s">
        <v>1057</v>
      </c>
    </row>
    <row r="1518" spans="4:4" x14ac:dyDescent="0.25">
      <c r="D1518" t="s">
        <v>1173</v>
      </c>
    </row>
    <row r="1519" spans="4:4" x14ac:dyDescent="0.25">
      <c r="D1519" t="s">
        <v>1438</v>
      </c>
    </row>
    <row r="1520" spans="4:4" x14ac:dyDescent="0.25">
      <c r="D1520" t="s">
        <v>346</v>
      </c>
    </row>
    <row r="1521" spans="4:4" x14ac:dyDescent="0.25">
      <c r="D1521" t="s">
        <v>825</v>
      </c>
    </row>
    <row r="1522" spans="4:4" x14ac:dyDescent="0.25">
      <c r="D1522" t="s">
        <v>1753</v>
      </c>
    </row>
    <row r="1523" spans="4:4" x14ac:dyDescent="0.25">
      <c r="D1523" t="s">
        <v>647</v>
      </c>
    </row>
    <row r="1524" spans="4:4" x14ac:dyDescent="0.25">
      <c r="D1524" t="s">
        <v>1754</v>
      </c>
    </row>
    <row r="1525" spans="4:4" x14ac:dyDescent="0.25">
      <c r="D1525" t="s">
        <v>128</v>
      </c>
    </row>
    <row r="1526" spans="4:4" x14ac:dyDescent="0.25">
      <c r="D1526" t="s">
        <v>1363</v>
      </c>
    </row>
    <row r="1527" spans="4:4" x14ac:dyDescent="0.25">
      <c r="D1527" t="s">
        <v>1815</v>
      </c>
    </row>
    <row r="1528" spans="4:4" x14ac:dyDescent="0.25">
      <c r="D1528" t="s">
        <v>2073</v>
      </c>
    </row>
    <row r="1529" spans="4:4" x14ac:dyDescent="0.25">
      <c r="D1529" t="s">
        <v>861</v>
      </c>
    </row>
    <row r="1530" spans="4:4" x14ac:dyDescent="0.25">
      <c r="D1530" t="s">
        <v>699</v>
      </c>
    </row>
    <row r="1531" spans="4:4" x14ac:dyDescent="0.25">
      <c r="D1531" t="s">
        <v>274</v>
      </c>
    </row>
    <row r="1532" spans="4:4" x14ac:dyDescent="0.25">
      <c r="D1532" t="s">
        <v>886</v>
      </c>
    </row>
    <row r="1533" spans="4:4" x14ac:dyDescent="0.25">
      <c r="D1533" t="s">
        <v>1001</v>
      </c>
    </row>
    <row r="1534" spans="4:4" x14ac:dyDescent="0.25">
      <c r="D1534" t="s">
        <v>347</v>
      </c>
    </row>
    <row r="1535" spans="4:4" x14ac:dyDescent="0.25">
      <c r="D1535" t="s">
        <v>1256</v>
      </c>
    </row>
    <row r="1536" spans="4:4" x14ac:dyDescent="0.25">
      <c r="D1536" t="s">
        <v>1894</v>
      </c>
    </row>
    <row r="1537" spans="4:4" x14ac:dyDescent="0.25">
      <c r="D1537" t="s">
        <v>2074</v>
      </c>
    </row>
    <row r="1538" spans="4:4" x14ac:dyDescent="0.25">
      <c r="D1538" t="s">
        <v>228</v>
      </c>
    </row>
    <row r="1539" spans="4:4" x14ac:dyDescent="0.25">
      <c r="D1539" t="s">
        <v>1802</v>
      </c>
    </row>
    <row r="1540" spans="4:4" x14ac:dyDescent="0.25">
      <c r="D1540" t="s">
        <v>1565</v>
      </c>
    </row>
    <row r="1541" spans="4:4" x14ac:dyDescent="0.25">
      <c r="D1541" t="s">
        <v>1364</v>
      </c>
    </row>
    <row r="1542" spans="4:4" x14ac:dyDescent="0.25">
      <c r="D1542" t="s">
        <v>1755</v>
      </c>
    </row>
    <row r="1543" spans="4:4" x14ac:dyDescent="0.25">
      <c r="D1543" t="s">
        <v>275</v>
      </c>
    </row>
    <row r="1544" spans="4:4" x14ac:dyDescent="0.25">
      <c r="D1544" t="s">
        <v>276</v>
      </c>
    </row>
    <row r="1545" spans="4:4" x14ac:dyDescent="0.25">
      <c r="D1545" t="s">
        <v>277</v>
      </c>
    </row>
    <row r="1546" spans="4:4" x14ac:dyDescent="0.25">
      <c r="D1546" t="s">
        <v>278</v>
      </c>
    </row>
    <row r="1547" spans="4:4" x14ac:dyDescent="0.25">
      <c r="D1547" t="s">
        <v>2075</v>
      </c>
    </row>
    <row r="1548" spans="4:4" x14ac:dyDescent="0.25">
      <c r="D1548" t="s">
        <v>1756</v>
      </c>
    </row>
    <row r="1549" spans="4:4" x14ac:dyDescent="0.25">
      <c r="D1549" t="s">
        <v>279</v>
      </c>
    </row>
    <row r="1550" spans="4:4" x14ac:dyDescent="0.25">
      <c r="D1550" t="s">
        <v>348</v>
      </c>
    </row>
    <row r="1551" spans="4:4" x14ac:dyDescent="0.25">
      <c r="D1551" t="s">
        <v>2076</v>
      </c>
    </row>
    <row r="1552" spans="4:4" x14ac:dyDescent="0.25">
      <c r="D1552" t="s">
        <v>280</v>
      </c>
    </row>
    <row r="1553" spans="4:4" x14ac:dyDescent="0.25">
      <c r="D1553" t="s">
        <v>281</v>
      </c>
    </row>
    <row r="1554" spans="4:4" x14ac:dyDescent="0.25">
      <c r="D1554" t="s">
        <v>349</v>
      </c>
    </row>
    <row r="1555" spans="4:4" x14ac:dyDescent="0.25">
      <c r="D1555" t="s">
        <v>1757</v>
      </c>
    </row>
    <row r="1556" spans="4:4" x14ac:dyDescent="0.25">
      <c r="D1556" t="s">
        <v>1758</v>
      </c>
    </row>
    <row r="1557" spans="4:4" x14ac:dyDescent="0.25">
      <c r="D1557" t="s">
        <v>2077</v>
      </c>
    </row>
    <row r="1558" spans="4:4" x14ac:dyDescent="0.25">
      <c r="D1558" t="s">
        <v>1599</v>
      </c>
    </row>
    <row r="1559" spans="4:4" x14ac:dyDescent="0.25">
      <c r="D1559" t="s">
        <v>1174</v>
      </c>
    </row>
    <row r="1560" spans="4:4" x14ac:dyDescent="0.25">
      <c r="D1560" t="s">
        <v>1276</v>
      </c>
    </row>
    <row r="1561" spans="4:4" x14ac:dyDescent="0.25">
      <c r="D1561" t="s">
        <v>1439</v>
      </c>
    </row>
    <row r="1562" spans="4:4" x14ac:dyDescent="0.25">
      <c r="D1562" t="s">
        <v>610</v>
      </c>
    </row>
    <row r="1563" spans="4:4" x14ac:dyDescent="0.25">
      <c r="D1563" t="s">
        <v>1002</v>
      </c>
    </row>
    <row r="1564" spans="4:4" x14ac:dyDescent="0.25">
      <c r="D1564" t="s">
        <v>1803</v>
      </c>
    </row>
    <row r="1565" spans="4:4" x14ac:dyDescent="0.25">
      <c r="D1565" t="s">
        <v>282</v>
      </c>
    </row>
    <row r="1566" spans="4:4" x14ac:dyDescent="0.25">
      <c r="D1566" t="s">
        <v>283</v>
      </c>
    </row>
    <row r="1567" spans="4:4" x14ac:dyDescent="0.25">
      <c r="D1567" t="s">
        <v>182</v>
      </c>
    </row>
    <row r="1568" spans="4:4" x14ac:dyDescent="0.25">
      <c r="D1568" t="s">
        <v>1277</v>
      </c>
    </row>
    <row r="1569" spans="4:4" x14ac:dyDescent="0.25">
      <c r="D1569" t="s">
        <v>2078</v>
      </c>
    </row>
    <row r="1570" spans="4:4" x14ac:dyDescent="0.25">
      <c r="D1570" t="s">
        <v>411</v>
      </c>
    </row>
    <row r="1571" spans="4:4" x14ac:dyDescent="0.25">
      <c r="D1571" t="s">
        <v>412</v>
      </c>
    </row>
    <row r="1572" spans="4:4" x14ac:dyDescent="0.25">
      <c r="D1572" t="s">
        <v>1302</v>
      </c>
    </row>
    <row r="1573" spans="4:4" x14ac:dyDescent="0.25">
      <c r="D1573" t="s">
        <v>1403</v>
      </c>
    </row>
    <row r="1574" spans="4:4" x14ac:dyDescent="0.25">
      <c r="D1574" t="s">
        <v>1220</v>
      </c>
    </row>
    <row r="1575" spans="4:4" x14ac:dyDescent="0.25">
      <c r="D1575" t="s">
        <v>1986</v>
      </c>
    </row>
    <row r="1576" spans="4:4" x14ac:dyDescent="0.25">
      <c r="D1576" t="s">
        <v>1221</v>
      </c>
    </row>
    <row r="1577" spans="4:4" x14ac:dyDescent="0.25">
      <c r="D1577" t="s">
        <v>1987</v>
      </c>
    </row>
    <row r="1578" spans="4:4" x14ac:dyDescent="0.25">
      <c r="D1578" t="s">
        <v>1303</v>
      </c>
    </row>
    <row r="1579" spans="4:4" x14ac:dyDescent="0.25">
      <c r="D1579" t="s">
        <v>1759</v>
      </c>
    </row>
    <row r="1580" spans="4:4" x14ac:dyDescent="0.25">
      <c r="D1580" t="s">
        <v>501</v>
      </c>
    </row>
    <row r="1581" spans="4:4" x14ac:dyDescent="0.25">
      <c r="D1581" t="s">
        <v>1304</v>
      </c>
    </row>
    <row r="1582" spans="4:4" x14ac:dyDescent="0.25">
      <c r="D1582" t="s">
        <v>1005</v>
      </c>
    </row>
    <row r="1583" spans="4:4" x14ac:dyDescent="0.25">
      <c r="D1583" t="s">
        <v>611</v>
      </c>
    </row>
    <row r="1584" spans="4:4" x14ac:dyDescent="0.25">
      <c r="D1584" t="s">
        <v>1532</v>
      </c>
    </row>
    <row r="1585" spans="4:4" x14ac:dyDescent="0.25">
      <c r="D1585" t="s">
        <v>1440</v>
      </c>
    </row>
    <row r="1586" spans="4:4" x14ac:dyDescent="0.25">
      <c r="D1586" t="s">
        <v>1141</v>
      </c>
    </row>
    <row r="1587" spans="4:4" x14ac:dyDescent="0.25">
      <c r="D1587" t="s">
        <v>229</v>
      </c>
    </row>
    <row r="1588" spans="4:4" x14ac:dyDescent="0.25">
      <c r="D1588" t="s">
        <v>1222</v>
      </c>
    </row>
    <row r="1589" spans="4:4" x14ac:dyDescent="0.25">
      <c r="D1589" t="s">
        <v>502</v>
      </c>
    </row>
    <row r="1590" spans="4:4" x14ac:dyDescent="0.25">
      <c r="D1590" t="s">
        <v>1760</v>
      </c>
    </row>
    <row r="1591" spans="4:4" x14ac:dyDescent="0.25">
      <c r="D1591" t="s">
        <v>230</v>
      </c>
    </row>
    <row r="1592" spans="4:4" x14ac:dyDescent="0.25">
      <c r="D1592" t="s">
        <v>231</v>
      </c>
    </row>
    <row r="1593" spans="4:4" x14ac:dyDescent="0.25">
      <c r="D1593" t="s">
        <v>350</v>
      </c>
    </row>
    <row r="1594" spans="4:4" x14ac:dyDescent="0.25">
      <c r="D1594" t="s">
        <v>413</v>
      </c>
    </row>
    <row r="1595" spans="4:4" x14ac:dyDescent="0.25">
      <c r="D1595" t="s">
        <v>1305</v>
      </c>
    </row>
    <row r="1596" spans="4:4" x14ac:dyDescent="0.25">
      <c r="D1596" t="s">
        <v>1630</v>
      </c>
    </row>
    <row r="1597" spans="4:4" x14ac:dyDescent="0.25">
      <c r="D1597" t="s">
        <v>1481</v>
      </c>
    </row>
    <row r="1598" spans="4:4" x14ac:dyDescent="0.25">
      <c r="D1598" t="s">
        <v>232</v>
      </c>
    </row>
    <row r="1599" spans="4:4" x14ac:dyDescent="0.25">
      <c r="D1599" t="s">
        <v>759</v>
      </c>
    </row>
    <row r="1600" spans="4:4" x14ac:dyDescent="0.25">
      <c r="D1600" t="s">
        <v>1761</v>
      </c>
    </row>
    <row r="1601" spans="4:4" x14ac:dyDescent="0.25">
      <c r="D1601" t="s">
        <v>1142</v>
      </c>
    </row>
    <row r="1602" spans="4:4" x14ac:dyDescent="0.25">
      <c r="D1602" t="s">
        <v>1098</v>
      </c>
    </row>
    <row r="1603" spans="4:4" x14ac:dyDescent="0.25">
      <c r="D1603" t="s">
        <v>233</v>
      </c>
    </row>
    <row r="1604" spans="4:4" x14ac:dyDescent="0.25">
      <c r="D1604" t="s">
        <v>284</v>
      </c>
    </row>
    <row r="1605" spans="4:4" x14ac:dyDescent="0.25">
      <c r="D1605" t="s">
        <v>1988</v>
      </c>
    </row>
    <row r="1606" spans="4:4" x14ac:dyDescent="0.25">
      <c r="D1606" t="s">
        <v>760</v>
      </c>
    </row>
    <row r="1607" spans="4:4" x14ac:dyDescent="0.25">
      <c r="D1607" t="s">
        <v>1989</v>
      </c>
    </row>
    <row r="1608" spans="4:4" x14ac:dyDescent="0.25">
      <c r="D1608" t="s">
        <v>130</v>
      </c>
    </row>
    <row r="1609" spans="4:4" x14ac:dyDescent="0.25">
      <c r="D1609" t="s">
        <v>1858</v>
      </c>
    </row>
    <row r="1610" spans="4:4" x14ac:dyDescent="0.25">
      <c r="D1610" t="s">
        <v>1059</v>
      </c>
    </row>
    <row r="1611" spans="4:4" x14ac:dyDescent="0.25">
      <c r="D1611" t="s">
        <v>761</v>
      </c>
    </row>
    <row r="1612" spans="4:4" x14ac:dyDescent="0.25">
      <c r="D1612" t="s">
        <v>762</v>
      </c>
    </row>
    <row r="1613" spans="4:4" x14ac:dyDescent="0.25">
      <c r="D1613" t="s">
        <v>1006</v>
      </c>
    </row>
    <row r="1614" spans="4:4" x14ac:dyDescent="0.25">
      <c r="D1614" t="s">
        <v>563</v>
      </c>
    </row>
    <row r="1615" spans="4:4" x14ac:dyDescent="0.25">
      <c r="D1615" t="s">
        <v>1060</v>
      </c>
    </row>
    <row r="1616" spans="4:4" x14ac:dyDescent="0.25">
      <c r="D1616" t="s">
        <v>285</v>
      </c>
    </row>
    <row r="1617" spans="4:4" x14ac:dyDescent="0.25">
      <c r="D1617" t="s">
        <v>1175</v>
      </c>
    </row>
    <row r="1618" spans="4:4" x14ac:dyDescent="0.25">
      <c r="D1618" t="s">
        <v>826</v>
      </c>
    </row>
    <row r="1619" spans="4:4" x14ac:dyDescent="0.25">
      <c r="D1619" t="s">
        <v>700</v>
      </c>
    </row>
    <row r="1620" spans="4:4" x14ac:dyDescent="0.25">
      <c r="D1620" t="s">
        <v>286</v>
      </c>
    </row>
    <row r="1621" spans="4:4" x14ac:dyDescent="0.25">
      <c r="D1621" t="s">
        <v>162</v>
      </c>
    </row>
    <row r="1622" spans="4:4" x14ac:dyDescent="0.25">
      <c r="D1622" t="s">
        <v>1915</v>
      </c>
    </row>
    <row r="1623" spans="4:4" x14ac:dyDescent="0.25">
      <c r="D1623" t="s">
        <v>163</v>
      </c>
    </row>
    <row r="1624" spans="4:4" x14ac:dyDescent="0.25">
      <c r="D1624" t="s">
        <v>1916</v>
      </c>
    </row>
    <row r="1625" spans="4:4" x14ac:dyDescent="0.25">
      <c r="D1625" t="s">
        <v>1404</v>
      </c>
    </row>
    <row r="1626" spans="4:4" x14ac:dyDescent="0.25">
      <c r="D1626" t="s">
        <v>763</v>
      </c>
    </row>
    <row r="1627" spans="4:4" x14ac:dyDescent="0.25">
      <c r="D1627" t="s">
        <v>1859</v>
      </c>
    </row>
    <row r="1628" spans="4:4" x14ac:dyDescent="0.25">
      <c r="D1628" t="s">
        <v>1917</v>
      </c>
    </row>
    <row r="1629" spans="4:4" x14ac:dyDescent="0.25">
      <c r="D1629" t="s">
        <v>1533</v>
      </c>
    </row>
    <row r="1630" spans="4:4" x14ac:dyDescent="0.25">
      <c r="D1630" t="s">
        <v>1278</v>
      </c>
    </row>
    <row r="1631" spans="4:4" x14ac:dyDescent="0.25">
      <c r="D1631" t="s">
        <v>287</v>
      </c>
    </row>
    <row r="1632" spans="4:4" x14ac:dyDescent="0.25">
      <c r="D1632" t="s">
        <v>887</v>
      </c>
    </row>
    <row r="1633" spans="4:4" x14ac:dyDescent="0.25">
      <c r="D1633" t="s">
        <v>1762</v>
      </c>
    </row>
    <row r="1634" spans="4:4" x14ac:dyDescent="0.25">
      <c r="D1634" t="s">
        <v>288</v>
      </c>
    </row>
    <row r="1635" spans="4:4" x14ac:dyDescent="0.25">
      <c r="D1635" t="s">
        <v>1860</v>
      </c>
    </row>
    <row r="1636" spans="4:4" x14ac:dyDescent="0.25">
      <c r="D1636" t="s">
        <v>164</v>
      </c>
    </row>
    <row r="1637" spans="4:4" x14ac:dyDescent="0.25">
      <c r="D1637" t="s">
        <v>503</v>
      </c>
    </row>
    <row r="1638" spans="4:4" x14ac:dyDescent="0.25">
      <c r="D1638" t="s">
        <v>1566</v>
      </c>
    </row>
    <row r="1639" spans="4:4" x14ac:dyDescent="0.25">
      <c r="D1639" t="s">
        <v>649</v>
      </c>
    </row>
    <row r="1640" spans="4:4" x14ac:dyDescent="0.25">
      <c r="D1640" t="s">
        <v>1600</v>
      </c>
    </row>
    <row r="1641" spans="4:4" x14ac:dyDescent="0.25">
      <c r="D1641" t="s">
        <v>1918</v>
      </c>
    </row>
    <row r="1642" spans="4:4" x14ac:dyDescent="0.25">
      <c r="D1642" t="s">
        <v>1861</v>
      </c>
    </row>
    <row r="1643" spans="4:4" x14ac:dyDescent="0.25">
      <c r="D1643" t="s">
        <v>862</v>
      </c>
    </row>
    <row r="1644" spans="4:4" x14ac:dyDescent="0.25">
      <c r="D1644" t="s">
        <v>863</v>
      </c>
    </row>
    <row r="1645" spans="4:4" x14ac:dyDescent="0.25">
      <c r="D1645" t="s">
        <v>129</v>
      </c>
    </row>
    <row r="1646" spans="4:4" x14ac:dyDescent="0.25">
      <c r="D1646" t="s">
        <v>1985</v>
      </c>
    </row>
    <row r="1647" spans="4:4" x14ac:dyDescent="0.25">
      <c r="D1647" t="s">
        <v>227</v>
      </c>
    </row>
    <row r="1648" spans="4:4" x14ac:dyDescent="0.25">
      <c r="D1648" t="s">
        <v>1140</v>
      </c>
    </row>
    <row r="1649" spans="4:4" x14ac:dyDescent="0.25">
      <c r="D1649" t="s">
        <v>864</v>
      </c>
    </row>
    <row r="1650" spans="4:4" x14ac:dyDescent="0.25">
      <c r="D1650" t="s">
        <v>865</v>
      </c>
    </row>
    <row r="1651" spans="4:4" x14ac:dyDescent="0.25">
      <c r="D1651" t="s">
        <v>866</v>
      </c>
    </row>
    <row r="1652" spans="4:4" x14ac:dyDescent="0.25">
      <c r="D1652" t="s">
        <v>409</v>
      </c>
    </row>
    <row r="1653" spans="4:4" x14ac:dyDescent="0.25">
      <c r="D1653" t="s">
        <v>648</v>
      </c>
    </row>
    <row r="1654" spans="4:4" x14ac:dyDescent="0.25">
      <c r="D1654" t="s">
        <v>867</v>
      </c>
    </row>
    <row r="1655" spans="4:4" x14ac:dyDescent="0.25">
      <c r="D1655" t="s">
        <v>1301</v>
      </c>
    </row>
    <row r="1656" spans="4:4" x14ac:dyDescent="0.25">
      <c r="D1656" t="s">
        <v>1058</v>
      </c>
    </row>
    <row r="1657" spans="4:4" x14ac:dyDescent="0.25">
      <c r="D1657" t="s">
        <v>1145</v>
      </c>
    </row>
    <row r="1658" spans="4:4" x14ac:dyDescent="0.25">
      <c r="D1658" t="s">
        <v>410</v>
      </c>
    </row>
    <row r="1659" spans="4:4" x14ac:dyDescent="0.25">
      <c r="D1659" t="s">
        <v>868</v>
      </c>
    </row>
    <row r="1660" spans="4:4" x14ac:dyDescent="0.25">
      <c r="D1660" t="s">
        <v>869</v>
      </c>
    </row>
    <row r="1661" spans="4:4" x14ac:dyDescent="0.25">
      <c r="D1661" t="s">
        <v>904</v>
      </c>
    </row>
    <row r="1662" spans="4:4" x14ac:dyDescent="0.25">
      <c r="D1662" t="s">
        <v>870</v>
      </c>
    </row>
    <row r="1663" spans="4:4" x14ac:dyDescent="0.25">
      <c r="D1663" t="s">
        <v>764</v>
      </c>
    </row>
    <row r="1664" spans="4:4" x14ac:dyDescent="0.25">
      <c r="D1664" t="s">
        <v>289</v>
      </c>
    </row>
    <row r="1665" spans="4:4" x14ac:dyDescent="0.25">
      <c r="D1665" t="s">
        <v>1601</v>
      </c>
    </row>
    <row r="1666" spans="4:4" x14ac:dyDescent="0.25">
      <c r="D1666" t="s">
        <v>1365</v>
      </c>
    </row>
    <row r="1667" spans="4:4" x14ac:dyDescent="0.25">
      <c r="D1667" t="s">
        <v>765</v>
      </c>
    </row>
    <row r="1668" spans="4:4" x14ac:dyDescent="0.25">
      <c r="D1668" t="s">
        <v>612</v>
      </c>
    </row>
    <row r="1669" spans="4:4" x14ac:dyDescent="0.25">
      <c r="D1669" t="s">
        <v>650</v>
      </c>
    </row>
    <row r="1670" spans="4:4" x14ac:dyDescent="0.25">
      <c r="D1670" t="s">
        <v>1763</v>
      </c>
    </row>
    <row r="1671" spans="4:4" x14ac:dyDescent="0.25">
      <c r="D1671" t="s">
        <v>138</v>
      </c>
    </row>
    <row r="1672" spans="4:4" x14ac:dyDescent="0.25">
      <c r="D1672" t="s">
        <v>1895</v>
      </c>
    </row>
    <row r="1673" spans="4:4" x14ac:dyDescent="0.25">
      <c r="D1673" t="s">
        <v>1139</v>
      </c>
    </row>
    <row r="1674" spans="4:4" x14ac:dyDescent="0.25">
      <c r="D1674" t="s">
        <v>1061</v>
      </c>
    </row>
    <row r="1675" spans="4:4" x14ac:dyDescent="0.25">
      <c r="D1675" t="s">
        <v>1062</v>
      </c>
    </row>
    <row r="1676" spans="4:4" x14ac:dyDescent="0.25">
      <c r="D1676" t="s">
        <v>504</v>
      </c>
    </row>
    <row r="1677" spans="4:4" x14ac:dyDescent="0.25">
      <c r="D1677" t="s">
        <v>613</v>
      </c>
    </row>
    <row r="1678" spans="4:4" x14ac:dyDescent="0.25">
      <c r="D1678" t="s">
        <v>1764</v>
      </c>
    </row>
    <row r="1679" spans="4:4" x14ac:dyDescent="0.25">
      <c r="D1679" t="s">
        <v>651</v>
      </c>
    </row>
    <row r="1680" spans="4:4" x14ac:dyDescent="0.25">
      <c r="D1680" t="s">
        <v>766</v>
      </c>
    </row>
    <row r="1681" spans="4:4" x14ac:dyDescent="0.25">
      <c r="D1681" t="s">
        <v>505</v>
      </c>
    </row>
    <row r="1682" spans="4:4" x14ac:dyDescent="0.25">
      <c r="D1682" t="s">
        <v>1176</v>
      </c>
    </row>
    <row r="1683" spans="4:4" x14ac:dyDescent="0.25">
      <c r="D1683" t="s">
        <v>1143</v>
      </c>
    </row>
    <row r="1684" spans="4:4" x14ac:dyDescent="0.25">
      <c r="D1684" t="s">
        <v>1366</v>
      </c>
    </row>
    <row r="1685" spans="4:4" x14ac:dyDescent="0.25">
      <c r="D1685" t="s">
        <v>234</v>
      </c>
    </row>
    <row r="1686" spans="4:4" x14ac:dyDescent="0.25">
      <c r="D1686" t="s">
        <v>1765</v>
      </c>
    </row>
    <row r="1687" spans="4:4" x14ac:dyDescent="0.25">
      <c r="D1687" t="s">
        <v>1233</v>
      </c>
    </row>
    <row r="1688" spans="4:4" x14ac:dyDescent="0.25">
      <c r="D1688" t="s">
        <v>701</v>
      </c>
    </row>
    <row r="1689" spans="4:4" x14ac:dyDescent="0.25">
      <c r="D1689" t="s">
        <v>1244</v>
      </c>
    </row>
    <row r="1690" spans="4:4" x14ac:dyDescent="0.25">
      <c r="D1690" t="s">
        <v>1405</v>
      </c>
    </row>
    <row r="1691" spans="4:4" x14ac:dyDescent="0.25">
      <c r="D1691" t="s">
        <v>2007</v>
      </c>
    </row>
    <row r="1692" spans="4:4" x14ac:dyDescent="0.25">
      <c r="D1692" t="s">
        <v>3</v>
      </c>
    </row>
    <row r="1693" spans="4:4" x14ac:dyDescent="0.25">
      <c r="D1693" t="s">
        <v>1896</v>
      </c>
    </row>
    <row r="1694" spans="4:4" x14ac:dyDescent="0.25">
      <c r="D1694" t="s">
        <v>652</v>
      </c>
    </row>
    <row r="1695" spans="4:4" x14ac:dyDescent="0.25">
      <c r="D1695" t="s">
        <v>1602</v>
      </c>
    </row>
    <row r="1696" spans="4:4" x14ac:dyDescent="0.25">
      <c r="D1696" t="s">
        <v>1938</v>
      </c>
    </row>
    <row r="1697" spans="4:4" x14ac:dyDescent="0.25">
      <c r="D1697" t="s">
        <v>351</v>
      </c>
    </row>
    <row r="1698" spans="4:4" x14ac:dyDescent="0.25">
      <c r="D1698" t="s">
        <v>767</v>
      </c>
    </row>
    <row r="1699" spans="4:4" x14ac:dyDescent="0.25">
      <c r="D1699" t="s">
        <v>131</v>
      </c>
    </row>
    <row r="1700" spans="4:4" x14ac:dyDescent="0.25">
      <c r="D1700" t="s">
        <v>1099</v>
      </c>
    </row>
    <row r="1701" spans="4:4" x14ac:dyDescent="0.25">
      <c r="D1701" t="s">
        <v>1367</v>
      </c>
    </row>
    <row r="1702" spans="4:4" x14ac:dyDescent="0.25">
      <c r="D1702" t="s">
        <v>1534</v>
      </c>
    </row>
    <row r="1703" spans="4:4" x14ac:dyDescent="0.25">
      <c r="D1703" t="s">
        <v>366</v>
      </c>
    </row>
    <row r="1704" spans="4:4" x14ac:dyDescent="0.25">
      <c r="D1704" t="s">
        <v>290</v>
      </c>
    </row>
    <row r="1705" spans="4:4" x14ac:dyDescent="0.25">
      <c r="D1705" t="s">
        <v>1766</v>
      </c>
    </row>
    <row r="1706" spans="4:4" x14ac:dyDescent="0.25">
      <c r="D1706" t="s">
        <v>414</v>
      </c>
    </row>
    <row r="1707" spans="4:4" x14ac:dyDescent="0.25">
      <c r="D1707" t="s">
        <v>1368</v>
      </c>
    </row>
    <row r="1708" spans="4:4" x14ac:dyDescent="0.25">
      <c r="D1708" t="s">
        <v>1177</v>
      </c>
    </row>
    <row r="1709" spans="4:4" x14ac:dyDescent="0.25">
      <c r="D1709" t="s">
        <v>2008</v>
      </c>
    </row>
    <row r="1710" spans="4:4" x14ac:dyDescent="0.25">
      <c r="D1710" t="s">
        <v>1063</v>
      </c>
    </row>
    <row r="1711" spans="4:4" x14ac:dyDescent="0.25">
      <c r="D1711" t="s">
        <v>1767</v>
      </c>
    </row>
    <row r="1712" spans="4:4" x14ac:dyDescent="0.25">
      <c r="D1712" t="s">
        <v>653</v>
      </c>
    </row>
    <row r="1713" spans="4:4" x14ac:dyDescent="0.25">
      <c r="D1713" t="s">
        <v>506</v>
      </c>
    </row>
    <row r="1714" spans="4:4" x14ac:dyDescent="0.25">
      <c r="D1714" t="s">
        <v>507</v>
      </c>
    </row>
    <row r="1715" spans="4:4" x14ac:dyDescent="0.25">
      <c r="D1715" t="s">
        <v>132</v>
      </c>
    </row>
    <row r="1716" spans="4:4" x14ac:dyDescent="0.25">
      <c r="D1716" t="s">
        <v>1100</v>
      </c>
    </row>
    <row r="1717" spans="4:4" x14ac:dyDescent="0.25">
      <c r="D1717" t="s">
        <v>133</v>
      </c>
    </row>
    <row r="1718" spans="4:4" x14ac:dyDescent="0.25">
      <c r="D1718" t="s">
        <v>702</v>
      </c>
    </row>
    <row r="1719" spans="4:4" x14ac:dyDescent="0.25">
      <c r="D1719" t="s">
        <v>1144</v>
      </c>
    </row>
    <row r="1720" spans="4:4" x14ac:dyDescent="0.25">
      <c r="D1720" t="s">
        <v>871</v>
      </c>
    </row>
    <row r="1721" spans="4:4" x14ac:dyDescent="0.25">
      <c r="D1721" t="s">
        <v>1279</v>
      </c>
    </row>
    <row r="1722" spans="4:4" x14ac:dyDescent="0.25">
      <c r="D1722" t="s">
        <v>1768</v>
      </c>
    </row>
    <row r="1723" spans="4:4" x14ac:dyDescent="0.25">
      <c r="D1723" t="s">
        <v>1101</v>
      </c>
    </row>
    <row r="1724" spans="4:4" x14ac:dyDescent="0.25">
      <c r="D1724" t="s">
        <v>508</v>
      </c>
    </row>
    <row r="1725" spans="4:4" x14ac:dyDescent="0.25">
      <c r="D1725" t="s">
        <v>415</v>
      </c>
    </row>
    <row r="1726" spans="4:4" x14ac:dyDescent="0.25">
      <c r="D1726" t="s">
        <v>614</v>
      </c>
    </row>
    <row r="1727" spans="4:4" x14ac:dyDescent="0.25">
      <c r="D1727" t="s">
        <v>291</v>
      </c>
    </row>
    <row r="1728" spans="4:4" x14ac:dyDescent="0.25">
      <c r="D1728" t="s">
        <v>509</v>
      </c>
    </row>
    <row r="1729" spans="4:4" x14ac:dyDescent="0.25">
      <c r="D1729" t="s">
        <v>352</v>
      </c>
    </row>
    <row r="1730" spans="4:4" x14ac:dyDescent="0.25">
      <c r="D1730" t="s">
        <v>872</v>
      </c>
    </row>
    <row r="1731" spans="4:4" x14ac:dyDescent="0.25">
      <c r="D1731" t="s">
        <v>873</v>
      </c>
    </row>
    <row r="1732" spans="4:4" x14ac:dyDescent="0.25">
      <c r="D1732" t="s">
        <v>510</v>
      </c>
    </row>
    <row r="1733" spans="4:4" x14ac:dyDescent="0.25">
      <c r="D1733" t="s">
        <v>1769</v>
      </c>
    </row>
    <row r="1734" spans="4:4" x14ac:dyDescent="0.25">
      <c r="D1734" t="s">
        <v>564</v>
      </c>
    </row>
    <row r="1735" spans="4:4" x14ac:dyDescent="0.25">
      <c r="D1735" t="s">
        <v>110</v>
      </c>
    </row>
    <row r="1736" spans="4:4" x14ac:dyDescent="0.25">
      <c r="D1736" t="s">
        <v>1223</v>
      </c>
    </row>
    <row r="1737" spans="4:4" x14ac:dyDescent="0.25">
      <c r="D1737" t="s">
        <v>368</v>
      </c>
    </row>
    <row r="1738" spans="4:4" x14ac:dyDescent="0.25">
      <c r="D1738" t="s">
        <v>511</v>
      </c>
    </row>
    <row r="1739" spans="4:4" x14ac:dyDescent="0.25">
      <c r="D1739" t="s">
        <v>1770</v>
      </c>
    </row>
    <row r="1740" spans="4:4" x14ac:dyDescent="0.25">
      <c r="D1740" t="s">
        <v>1224</v>
      </c>
    </row>
    <row r="1741" spans="4:4" x14ac:dyDescent="0.25">
      <c r="D1741" t="s">
        <v>512</v>
      </c>
    </row>
    <row r="1742" spans="4:4" x14ac:dyDescent="0.25">
      <c r="D1742" t="s">
        <v>1500</v>
      </c>
    </row>
    <row r="1743" spans="4:4" x14ac:dyDescent="0.25">
      <c r="D1743" t="s">
        <v>1482</v>
      </c>
    </row>
    <row r="1744" spans="4:4" x14ac:dyDescent="0.25">
      <c r="D1744" t="s">
        <v>1306</v>
      </c>
    </row>
    <row r="1745" spans="4:4" x14ac:dyDescent="0.25">
      <c r="D1745" t="s">
        <v>1102</v>
      </c>
    </row>
    <row r="1746" spans="4:4" x14ac:dyDescent="0.25">
      <c r="D1746" t="s">
        <v>654</v>
      </c>
    </row>
    <row r="1747" spans="4:4" x14ac:dyDescent="0.25">
      <c r="D1747" t="s">
        <v>655</v>
      </c>
    </row>
    <row r="1748" spans="4:4" x14ac:dyDescent="0.25">
      <c r="D1748" t="s">
        <v>1103</v>
      </c>
    </row>
    <row r="1749" spans="4:4" x14ac:dyDescent="0.25">
      <c r="D1749" t="s">
        <v>1771</v>
      </c>
    </row>
    <row r="1750" spans="4:4" x14ac:dyDescent="0.25">
      <c r="D1750" t="s">
        <v>2079</v>
      </c>
    </row>
    <row r="1751" spans="4:4" x14ac:dyDescent="0.25">
      <c r="D1751" t="s">
        <v>2080</v>
      </c>
    </row>
    <row r="1752" spans="4:4" x14ac:dyDescent="0.25">
      <c r="D1752" t="s">
        <v>827</v>
      </c>
    </row>
    <row r="1753" spans="4:4" x14ac:dyDescent="0.25">
      <c r="D1753" t="s">
        <v>361</v>
      </c>
    </row>
    <row r="1754" spans="4:4" x14ac:dyDescent="0.25">
      <c r="D1754" t="s">
        <v>1772</v>
      </c>
    </row>
    <row r="1755" spans="4:4" x14ac:dyDescent="0.25">
      <c r="D1755" t="s">
        <v>1307</v>
      </c>
    </row>
    <row r="1756" spans="4:4" x14ac:dyDescent="0.25">
      <c r="D1756" t="s">
        <v>1804</v>
      </c>
    </row>
    <row r="1757" spans="4:4" x14ac:dyDescent="0.25">
      <c r="D1757" t="s">
        <v>1178</v>
      </c>
    </row>
    <row r="1758" spans="4:4" x14ac:dyDescent="0.25">
      <c r="D1758" t="s">
        <v>513</v>
      </c>
    </row>
    <row r="1759" spans="4:4" x14ac:dyDescent="0.25">
      <c r="D1759" t="s">
        <v>1280</v>
      </c>
    </row>
    <row r="1760" spans="4:4" x14ac:dyDescent="0.25">
      <c r="D1760" t="s">
        <v>1406</v>
      </c>
    </row>
    <row r="1761" spans="4:4" x14ac:dyDescent="0.25">
      <c r="D1761" t="s">
        <v>514</v>
      </c>
    </row>
    <row r="1762" spans="4:4" x14ac:dyDescent="0.25">
      <c r="D1762" t="s">
        <v>1407</v>
      </c>
    </row>
    <row r="1763" spans="4:4" x14ac:dyDescent="0.25">
      <c r="D1763" t="s">
        <v>1369</v>
      </c>
    </row>
    <row r="1764" spans="4:4" x14ac:dyDescent="0.25">
      <c r="D1764" t="s">
        <v>1064</v>
      </c>
    </row>
    <row r="1765" spans="4:4" x14ac:dyDescent="0.25">
      <c r="D1765" t="s">
        <v>1773</v>
      </c>
    </row>
    <row r="1766" spans="4:4" x14ac:dyDescent="0.25">
      <c r="D1766" t="s">
        <v>1179</v>
      </c>
    </row>
    <row r="1767" spans="4:4" x14ac:dyDescent="0.25">
      <c r="D1767" t="s">
        <v>768</v>
      </c>
    </row>
    <row r="1768" spans="4:4" x14ac:dyDescent="0.25">
      <c r="D1768" t="s">
        <v>1990</v>
      </c>
    </row>
    <row r="1769" spans="4:4" x14ac:dyDescent="0.25">
      <c r="D1769" t="s">
        <v>515</v>
      </c>
    </row>
    <row r="1770" spans="4:4" x14ac:dyDescent="0.25">
      <c r="D1770" t="s">
        <v>828</v>
      </c>
    </row>
    <row r="1771" spans="4:4" x14ac:dyDescent="0.25">
      <c r="D1771" t="s">
        <v>829</v>
      </c>
    </row>
    <row r="1772" spans="4:4" x14ac:dyDescent="0.25">
      <c r="D1772" t="s">
        <v>292</v>
      </c>
    </row>
    <row r="1773" spans="4:4" x14ac:dyDescent="0.25">
      <c r="D1773" t="s">
        <v>1603</v>
      </c>
    </row>
    <row r="1774" spans="4:4" x14ac:dyDescent="0.25">
      <c r="D1774" t="s">
        <v>516</v>
      </c>
    </row>
    <row r="1775" spans="4:4" x14ac:dyDescent="0.25">
      <c r="D1775" t="s">
        <v>1631</v>
      </c>
    </row>
    <row r="1776" spans="4:4" x14ac:dyDescent="0.25">
      <c r="D1776" t="s">
        <v>2081</v>
      </c>
    </row>
    <row r="1777" spans="4:4" x14ac:dyDescent="0.25">
      <c r="D1777" t="s">
        <v>1441</v>
      </c>
    </row>
    <row r="1778" spans="4:4" x14ac:dyDescent="0.25">
      <c r="D1778" t="s">
        <v>1939</v>
      </c>
    </row>
    <row r="1779" spans="4:4" x14ac:dyDescent="0.25">
      <c r="D1779" t="s">
        <v>293</v>
      </c>
    </row>
    <row r="1780" spans="4:4" x14ac:dyDescent="0.25">
      <c r="D1780" t="s">
        <v>1483</v>
      </c>
    </row>
    <row r="1781" spans="4:4" x14ac:dyDescent="0.25">
      <c r="D1781" t="s">
        <v>1104</v>
      </c>
    </row>
    <row r="1782" spans="4:4" x14ac:dyDescent="0.25">
      <c r="D1782" t="s">
        <v>294</v>
      </c>
    </row>
    <row r="1783" spans="4:4" x14ac:dyDescent="0.25">
      <c r="D1783" t="s">
        <v>517</v>
      </c>
    </row>
    <row r="1784" spans="4:4" x14ac:dyDescent="0.25">
      <c r="D1784" t="s">
        <v>134</v>
      </c>
    </row>
    <row r="1785" spans="4:4" x14ac:dyDescent="0.25">
      <c r="D1785" t="s">
        <v>1442</v>
      </c>
    </row>
    <row r="1786" spans="4:4" x14ac:dyDescent="0.25">
      <c r="D1786" t="s">
        <v>1007</v>
      </c>
    </row>
    <row r="1787" spans="4:4" x14ac:dyDescent="0.25">
      <c r="D1787" t="s">
        <v>518</v>
      </c>
    </row>
    <row r="1788" spans="4:4" x14ac:dyDescent="0.25">
      <c r="D1788" t="s">
        <v>565</v>
      </c>
    </row>
    <row r="1789" spans="4:4" x14ac:dyDescent="0.25">
      <c r="D1789" t="s">
        <v>1774</v>
      </c>
    </row>
    <row r="1790" spans="4:4" x14ac:dyDescent="0.25">
      <c r="D1790" t="s">
        <v>1370</v>
      </c>
    </row>
    <row r="1791" spans="4:4" x14ac:dyDescent="0.25">
      <c r="D1791" t="s">
        <v>2009</v>
      </c>
    </row>
    <row r="1792" spans="4:4" x14ac:dyDescent="0.25">
      <c r="D1792" t="s">
        <v>1805</v>
      </c>
    </row>
    <row r="1793" spans="4:4" x14ac:dyDescent="0.25">
      <c r="D1793" t="s">
        <v>1308</v>
      </c>
    </row>
    <row r="1794" spans="4:4" x14ac:dyDescent="0.25">
      <c r="D1794" t="s">
        <v>1501</v>
      </c>
    </row>
    <row r="1795" spans="4:4" x14ac:dyDescent="0.25">
      <c r="D1795" t="s">
        <v>1632</v>
      </c>
    </row>
    <row r="1796" spans="4:4" x14ac:dyDescent="0.25">
      <c r="D1796" t="s">
        <v>235</v>
      </c>
    </row>
    <row r="1797" spans="4:4" x14ac:dyDescent="0.25">
      <c r="D1797" t="s">
        <v>1775</v>
      </c>
    </row>
    <row r="1798" spans="4:4" x14ac:dyDescent="0.25">
      <c r="D1798" t="s">
        <v>519</v>
      </c>
    </row>
    <row r="1799" spans="4:4" x14ac:dyDescent="0.25">
      <c r="D1799" t="s">
        <v>1776</v>
      </c>
    </row>
    <row r="1800" spans="4:4" x14ac:dyDescent="0.25">
      <c r="D1800" t="s">
        <v>112</v>
      </c>
    </row>
    <row r="1801" spans="4:4" x14ac:dyDescent="0.25">
      <c r="D1801" t="s">
        <v>2082</v>
      </c>
    </row>
    <row r="1802" spans="4:4" x14ac:dyDescent="0.25">
      <c r="D1802" t="s">
        <v>1777</v>
      </c>
    </row>
    <row r="1803" spans="4:4" x14ac:dyDescent="0.25">
      <c r="D1803" t="s">
        <v>1778</v>
      </c>
    </row>
    <row r="1804" spans="4:4" x14ac:dyDescent="0.25">
      <c r="D1804" t="s">
        <v>165</v>
      </c>
    </row>
    <row r="1805" spans="4:4" x14ac:dyDescent="0.25">
      <c r="D1805" t="s">
        <v>1281</v>
      </c>
    </row>
    <row r="1806" spans="4:4" x14ac:dyDescent="0.25">
      <c r="D1806" t="s">
        <v>566</v>
      </c>
    </row>
    <row r="1807" spans="4:4" x14ac:dyDescent="0.25">
      <c r="D1807" t="s">
        <v>236</v>
      </c>
    </row>
    <row r="1808" spans="4:4" x14ac:dyDescent="0.25">
      <c r="D1808" t="s">
        <v>1443</v>
      </c>
    </row>
    <row r="1809" spans="4:4" x14ac:dyDescent="0.25">
      <c r="D1809" t="s">
        <v>1779</v>
      </c>
    </row>
    <row r="1810" spans="4:4" x14ac:dyDescent="0.25">
      <c r="D1810" t="s">
        <v>1371</v>
      </c>
    </row>
    <row r="1811" spans="4:4" x14ac:dyDescent="0.25">
      <c r="D1811" t="s">
        <v>656</v>
      </c>
    </row>
    <row r="1812" spans="4:4" x14ac:dyDescent="0.25">
      <c r="D1812" t="s">
        <v>2083</v>
      </c>
    </row>
    <row r="1813" spans="4:4" x14ac:dyDescent="0.25">
      <c r="D1813" t="s">
        <v>2084</v>
      </c>
    </row>
    <row r="1814" spans="4:4" x14ac:dyDescent="0.25">
      <c r="D1814" t="s">
        <v>1535</v>
      </c>
    </row>
    <row r="1815" spans="4:4" x14ac:dyDescent="0.25">
      <c r="D1815" t="s">
        <v>295</v>
      </c>
    </row>
    <row r="1816" spans="4:4" x14ac:dyDescent="0.25">
      <c r="D1816" t="s">
        <v>615</v>
      </c>
    </row>
    <row r="1817" spans="4:4" x14ac:dyDescent="0.25">
      <c r="D1817" t="s">
        <v>657</v>
      </c>
    </row>
    <row r="1818" spans="4:4" x14ac:dyDescent="0.25">
      <c r="D1818" t="s">
        <v>874</v>
      </c>
    </row>
    <row r="1819" spans="4:4" x14ac:dyDescent="0.25">
      <c r="D1819" t="s">
        <v>1780</v>
      </c>
    </row>
    <row r="1820" spans="4:4" x14ac:dyDescent="0.25">
      <c r="D1820" t="s">
        <v>2085</v>
      </c>
    </row>
    <row r="1821" spans="4:4" x14ac:dyDescent="0.25">
      <c r="D1821" t="s">
        <v>658</v>
      </c>
    </row>
    <row r="1822" spans="4:4" x14ac:dyDescent="0.25">
      <c r="D1822" t="s">
        <v>1993</v>
      </c>
    </row>
    <row r="1823" spans="4:4" x14ac:dyDescent="0.25">
      <c r="D1823" t="s">
        <v>2086</v>
      </c>
    </row>
    <row r="1824" spans="4:4" x14ac:dyDescent="0.25">
      <c r="D1824" t="s">
        <v>1444</v>
      </c>
    </row>
    <row r="1825" spans="4:4" x14ac:dyDescent="0.25">
      <c r="D1825" t="s">
        <v>1897</v>
      </c>
    </row>
    <row r="1826" spans="4:4" x14ac:dyDescent="0.25">
      <c r="D1826" t="s">
        <v>416</v>
      </c>
    </row>
    <row r="1827" spans="4:4" x14ac:dyDescent="0.25">
      <c r="D1827" t="s">
        <v>875</v>
      </c>
    </row>
    <row r="1828" spans="4:4" x14ac:dyDescent="0.25">
      <c r="D1828" t="s">
        <v>616</v>
      </c>
    </row>
    <row r="1829" spans="4:4" x14ac:dyDescent="0.25">
      <c r="D1829" t="s">
        <v>1065</v>
      </c>
    </row>
    <row r="1830" spans="4:4" x14ac:dyDescent="0.25">
      <c r="D1830" t="s">
        <v>769</v>
      </c>
    </row>
    <row r="1831" spans="4:4" x14ac:dyDescent="0.25">
      <c r="D1831" t="s">
        <v>1066</v>
      </c>
    </row>
    <row r="1832" spans="4:4" x14ac:dyDescent="0.25">
      <c r="D1832" t="s">
        <v>1484</v>
      </c>
    </row>
    <row r="1833" spans="4:4" x14ac:dyDescent="0.25">
      <c r="D1833" t="s">
        <v>1919</v>
      </c>
    </row>
    <row r="1834" spans="4:4" x14ac:dyDescent="0.25">
      <c r="D1834" t="s">
        <v>1372</v>
      </c>
    </row>
    <row r="1835" spans="4:4" x14ac:dyDescent="0.25">
      <c r="D1835" t="s">
        <v>417</v>
      </c>
    </row>
    <row r="1836" spans="4:4" x14ac:dyDescent="0.25">
      <c r="D1836" t="s">
        <v>888</v>
      </c>
    </row>
    <row r="1837" spans="4:4" x14ac:dyDescent="0.25">
      <c r="D1837" t="s">
        <v>135</v>
      </c>
    </row>
    <row r="1838" spans="4:4" x14ac:dyDescent="0.25">
      <c r="D1838" t="s">
        <v>1920</v>
      </c>
    </row>
    <row r="1839" spans="4:4" x14ac:dyDescent="0.25">
      <c r="D1839" t="s">
        <v>770</v>
      </c>
    </row>
    <row r="1840" spans="4:4" x14ac:dyDescent="0.25">
      <c r="D1840" t="s">
        <v>1781</v>
      </c>
    </row>
    <row r="1841" spans="4:4" x14ac:dyDescent="0.25">
      <c r="D1841" t="s">
        <v>1502</v>
      </c>
    </row>
    <row r="1842" spans="4:4" x14ac:dyDescent="0.25">
      <c r="D1842" t="s">
        <v>1408</v>
      </c>
    </row>
    <row r="1843" spans="4:4" x14ac:dyDescent="0.25">
      <c r="D1843" t="s">
        <v>1105</v>
      </c>
    </row>
    <row r="1844" spans="4:4" x14ac:dyDescent="0.25">
      <c r="D1844" t="s">
        <v>418</v>
      </c>
    </row>
    <row r="1845" spans="4:4" x14ac:dyDescent="0.25">
      <c r="D1845" t="s">
        <v>1604</v>
      </c>
    </row>
    <row r="1846" spans="4:4" x14ac:dyDescent="0.25">
      <c r="D1846" t="s">
        <v>703</v>
      </c>
    </row>
    <row r="1847" spans="4:4" x14ac:dyDescent="0.25">
      <c r="D1847" t="s">
        <v>1409</v>
      </c>
    </row>
    <row r="1848" spans="4:4" x14ac:dyDescent="0.25">
      <c r="D1848" t="s">
        <v>520</v>
      </c>
    </row>
    <row r="1849" spans="4:4" x14ac:dyDescent="0.25">
      <c r="D1849" t="s">
        <v>521</v>
      </c>
    </row>
    <row r="1850" spans="4:4" x14ac:dyDescent="0.25">
      <c r="D1850" t="s">
        <v>659</v>
      </c>
    </row>
    <row r="1851" spans="4:4" x14ac:dyDescent="0.25">
      <c r="D1851" t="s">
        <v>1806</v>
      </c>
    </row>
    <row r="1852" spans="4:4" x14ac:dyDescent="0.25">
      <c r="D1852" t="s">
        <v>1503</v>
      </c>
    </row>
    <row r="1853" spans="4:4" x14ac:dyDescent="0.25">
      <c r="D1853" t="s">
        <v>1067</v>
      </c>
    </row>
    <row r="1854" spans="4:4" x14ac:dyDescent="0.25">
      <c r="D1854" t="s">
        <v>2010</v>
      </c>
    </row>
    <row r="1855" spans="4:4" x14ac:dyDescent="0.25">
      <c r="D1855" t="s">
        <v>1994</v>
      </c>
    </row>
    <row r="1856" spans="4:4" x14ac:dyDescent="0.25">
      <c r="D1856" t="s">
        <v>118</v>
      </c>
    </row>
    <row r="1857" spans="4:4" x14ac:dyDescent="0.25">
      <c r="D1857" t="s">
        <v>1485</v>
      </c>
    </row>
    <row r="1858" spans="4:4" x14ac:dyDescent="0.25">
      <c r="D1858" t="s">
        <v>1234</v>
      </c>
    </row>
    <row r="1859" spans="4:4" x14ac:dyDescent="0.25">
      <c r="D1859" t="s">
        <v>1008</v>
      </c>
    </row>
    <row r="1860" spans="4:4" x14ac:dyDescent="0.25">
      <c r="D1860" t="s">
        <v>1373</v>
      </c>
    </row>
    <row r="1861" spans="4:4" x14ac:dyDescent="0.25">
      <c r="D1861" t="s">
        <v>1068</v>
      </c>
    </row>
    <row r="1862" spans="4:4" x14ac:dyDescent="0.25">
      <c r="D1862" t="s">
        <v>1995</v>
      </c>
    </row>
    <row r="1863" spans="4:4" x14ac:dyDescent="0.25">
      <c r="D1863" t="s">
        <v>1996</v>
      </c>
    </row>
    <row r="1864" spans="4:4" x14ac:dyDescent="0.25">
      <c r="D1864" t="s">
        <v>1997</v>
      </c>
    </row>
    <row r="1865" spans="4:4" x14ac:dyDescent="0.25">
      <c r="D1865" t="s">
        <v>522</v>
      </c>
    </row>
    <row r="1866" spans="4:4" x14ac:dyDescent="0.25">
      <c r="D1866" t="s">
        <v>1898</v>
      </c>
    </row>
    <row r="1867" spans="4:4" x14ac:dyDescent="0.25">
      <c r="D1867" t="s">
        <v>1633</v>
      </c>
    </row>
    <row r="1868" spans="4:4" x14ac:dyDescent="0.25">
      <c r="D1868" t="s">
        <v>1782</v>
      </c>
    </row>
    <row r="1869" spans="4:4" x14ac:dyDescent="0.25">
      <c r="D1869" t="s">
        <v>1807</v>
      </c>
    </row>
    <row r="1870" spans="4:4" x14ac:dyDescent="0.25">
      <c r="D1870" t="s">
        <v>523</v>
      </c>
    </row>
    <row r="1871" spans="4:4" x14ac:dyDescent="0.25">
      <c r="D1871" t="s">
        <v>353</v>
      </c>
    </row>
    <row r="1872" spans="4:4" x14ac:dyDescent="0.25">
      <c r="D1872" t="s">
        <v>660</v>
      </c>
    </row>
    <row r="1873" spans="4:4" x14ac:dyDescent="0.25">
      <c r="D1873" t="s">
        <v>876</v>
      </c>
    </row>
    <row r="1874" spans="4:4" x14ac:dyDescent="0.25">
      <c r="D1874" t="s">
        <v>877</v>
      </c>
    </row>
    <row r="1875" spans="4:4" x14ac:dyDescent="0.25">
      <c r="D1875" t="s">
        <v>1309</v>
      </c>
    </row>
    <row r="1876" spans="4:4" x14ac:dyDescent="0.25">
      <c r="D1876" t="s">
        <v>1536</v>
      </c>
    </row>
    <row r="1877" spans="4:4" x14ac:dyDescent="0.25">
      <c r="D1877" t="s">
        <v>2011</v>
      </c>
    </row>
    <row r="1878" spans="4:4" x14ac:dyDescent="0.25">
      <c r="D1878" t="s">
        <v>1940</v>
      </c>
    </row>
    <row r="1879" spans="4:4" x14ac:dyDescent="0.25">
      <c r="D1879" t="s">
        <v>1009</v>
      </c>
    </row>
    <row r="1880" spans="4:4" x14ac:dyDescent="0.25">
      <c r="D1880" t="s">
        <v>1783</v>
      </c>
    </row>
    <row r="1881" spans="4:4" x14ac:dyDescent="0.25">
      <c r="D1881" t="s">
        <v>1921</v>
      </c>
    </row>
    <row r="1882" spans="4:4" x14ac:dyDescent="0.25">
      <c r="D1882" t="s">
        <v>1180</v>
      </c>
    </row>
    <row r="1883" spans="4:4" x14ac:dyDescent="0.25">
      <c r="D1883" t="s">
        <v>524</v>
      </c>
    </row>
    <row r="1884" spans="4:4" x14ac:dyDescent="0.25">
      <c r="D1884" t="s">
        <v>237</v>
      </c>
    </row>
    <row r="1885" spans="4:4" x14ac:dyDescent="0.25">
      <c r="D1885" t="s">
        <v>1235</v>
      </c>
    </row>
    <row r="1886" spans="4:4" x14ac:dyDescent="0.25">
      <c r="D1886" t="s">
        <v>617</v>
      </c>
    </row>
    <row r="1887" spans="4:4" x14ac:dyDescent="0.25">
      <c r="D1887" t="s">
        <v>525</v>
      </c>
    </row>
    <row r="1888" spans="4:4" x14ac:dyDescent="0.25">
      <c r="D1888" t="s">
        <v>661</v>
      </c>
    </row>
    <row r="1889" spans="4:4" x14ac:dyDescent="0.25">
      <c r="D1889" t="s">
        <v>1922</v>
      </c>
    </row>
    <row r="1890" spans="4:4" x14ac:dyDescent="0.25">
      <c r="D1890" t="s">
        <v>1181</v>
      </c>
    </row>
    <row r="1891" spans="4:4" x14ac:dyDescent="0.25">
      <c r="D1891" t="s">
        <v>771</v>
      </c>
    </row>
    <row r="1892" spans="4:4" x14ac:dyDescent="0.25">
      <c r="D1892" t="s">
        <v>905</v>
      </c>
    </row>
    <row r="1893" spans="4:4" x14ac:dyDescent="0.25">
      <c r="D1893" t="s">
        <v>1784</v>
      </c>
    </row>
    <row r="1894" spans="4:4" x14ac:dyDescent="0.25">
      <c r="D1894" t="s">
        <v>136</v>
      </c>
    </row>
    <row r="1895" spans="4:4" x14ac:dyDescent="0.25">
      <c r="D1895" t="s">
        <v>526</v>
      </c>
    </row>
    <row r="1896" spans="4:4" x14ac:dyDescent="0.25">
      <c r="D1896" t="s">
        <v>1069</v>
      </c>
    </row>
    <row r="1897" spans="4:4" x14ac:dyDescent="0.25">
      <c r="D1897" t="s">
        <v>527</v>
      </c>
    </row>
    <row r="1898" spans="4:4" x14ac:dyDescent="0.25">
      <c r="D1898" t="s">
        <v>618</v>
      </c>
    </row>
    <row r="1899" spans="4:4" x14ac:dyDescent="0.25">
      <c r="D1899" t="s">
        <v>1785</v>
      </c>
    </row>
    <row r="1900" spans="4:4" x14ac:dyDescent="0.25">
      <c r="D1900" t="s">
        <v>1410</v>
      </c>
    </row>
    <row r="1901" spans="4:4" x14ac:dyDescent="0.25">
      <c r="D1901" t="s">
        <v>1567</v>
      </c>
    </row>
    <row r="1902" spans="4:4" x14ac:dyDescent="0.25">
      <c r="D1902" t="s">
        <v>1899</v>
      </c>
    </row>
    <row r="1903" spans="4:4" x14ac:dyDescent="0.25">
      <c r="D1903" t="s">
        <v>619</v>
      </c>
    </row>
    <row r="1904" spans="4:4" x14ac:dyDescent="0.25">
      <c r="D1904" t="s">
        <v>772</v>
      </c>
    </row>
    <row r="1905" spans="4:4" x14ac:dyDescent="0.25">
      <c r="D1905" t="s">
        <v>1900</v>
      </c>
    </row>
    <row r="1906" spans="4:4" x14ac:dyDescent="0.25">
      <c r="D1906" t="s">
        <v>362</v>
      </c>
    </row>
    <row r="1907" spans="4:4" x14ac:dyDescent="0.25">
      <c r="D1907" t="s">
        <v>1816</v>
      </c>
    </row>
    <row r="1908" spans="4:4" x14ac:dyDescent="0.25">
      <c r="D1908" t="s">
        <v>1786</v>
      </c>
    </row>
    <row r="1909" spans="4:4" x14ac:dyDescent="0.25">
      <c r="D1909" t="s">
        <v>878</v>
      </c>
    </row>
    <row r="1910" spans="4:4" x14ac:dyDescent="0.25">
      <c r="D1910" t="s">
        <v>620</v>
      </c>
    </row>
    <row r="1911" spans="4:4" x14ac:dyDescent="0.25">
      <c r="D1911" t="s">
        <v>704</v>
      </c>
    </row>
    <row r="1912" spans="4:4" x14ac:dyDescent="0.25">
      <c r="D1912" t="s">
        <v>1070</v>
      </c>
    </row>
    <row r="1913" spans="4:4" x14ac:dyDescent="0.25">
      <c r="D1913" t="s">
        <v>137</v>
      </c>
    </row>
    <row r="1914" spans="4:4" x14ac:dyDescent="0.25">
      <c r="D1914" t="s">
        <v>1941</v>
      </c>
    </row>
    <row r="1915" spans="4:4" x14ac:dyDescent="0.25">
      <c r="D1915" t="s">
        <v>1787</v>
      </c>
    </row>
    <row r="1916" spans="4:4" x14ac:dyDescent="0.25">
      <c r="D1916" t="s">
        <v>830</v>
      </c>
    </row>
    <row r="1917" spans="4:4" x14ac:dyDescent="0.25">
      <c r="D1917" t="s">
        <v>1445</v>
      </c>
    </row>
    <row r="1918" spans="4:4" x14ac:dyDescent="0.25">
      <c r="D1918" t="s">
        <v>705</v>
      </c>
    </row>
    <row r="1919" spans="4:4" x14ac:dyDescent="0.25">
      <c r="D1919" t="s">
        <v>621</v>
      </c>
    </row>
    <row r="1920" spans="4:4" x14ac:dyDescent="0.25">
      <c r="D1920" t="s">
        <v>238</v>
      </c>
    </row>
    <row r="1921" spans="4:4" x14ac:dyDescent="0.25">
      <c r="D1921" t="s">
        <v>1486</v>
      </c>
    </row>
    <row r="1922" spans="4:4" x14ac:dyDescent="0.25">
      <c r="D1922" t="s">
        <v>773</v>
      </c>
    </row>
    <row r="1923" spans="4:4" x14ac:dyDescent="0.25">
      <c r="D1923" t="s">
        <v>1487</v>
      </c>
    </row>
    <row r="1924" spans="4:4" x14ac:dyDescent="0.25">
      <c r="D1924" t="s">
        <v>906</v>
      </c>
    </row>
    <row r="1925" spans="4:4" x14ac:dyDescent="0.25">
      <c r="D1925" t="s">
        <v>528</v>
      </c>
    </row>
    <row r="1926" spans="4:4" x14ac:dyDescent="0.25">
      <c r="D1926" t="s">
        <v>166</v>
      </c>
    </row>
    <row r="1927" spans="4:4" x14ac:dyDescent="0.25">
      <c r="D1927" t="s">
        <v>706</v>
      </c>
    </row>
    <row r="1928" spans="4:4" x14ac:dyDescent="0.25">
      <c r="D1928" t="s">
        <v>1446</v>
      </c>
    </row>
    <row r="1929" spans="4:4" x14ac:dyDescent="0.25">
      <c r="D1929" t="s">
        <v>774</v>
      </c>
    </row>
    <row r="1930" spans="4:4" x14ac:dyDescent="0.25">
      <c r="D1930" t="s">
        <v>123</v>
      </c>
    </row>
    <row r="1931" spans="4:4" x14ac:dyDescent="0.25">
      <c r="D1931" t="s">
        <v>1862</v>
      </c>
    </row>
    <row r="1932" spans="4:4" x14ac:dyDescent="0.25">
      <c r="D1932" t="s">
        <v>2087</v>
      </c>
    </row>
    <row r="1933" spans="4:4" x14ac:dyDescent="0.25">
      <c r="D1933" t="s">
        <v>1374</v>
      </c>
    </row>
    <row r="1934" spans="4:4" x14ac:dyDescent="0.25">
      <c r="D1934" t="s">
        <v>1923</v>
      </c>
    </row>
    <row r="1935" spans="4:4" x14ac:dyDescent="0.25">
      <c r="D1935" t="s">
        <v>167</v>
      </c>
    </row>
    <row r="1936" spans="4:4" x14ac:dyDescent="0.25">
      <c r="D1936" t="s">
        <v>1106</v>
      </c>
    </row>
    <row r="1937" spans="4:4" x14ac:dyDescent="0.25">
      <c r="D1937" t="s">
        <v>1504</v>
      </c>
    </row>
    <row r="1938" spans="4:4" x14ac:dyDescent="0.25">
      <c r="D1938" t="s">
        <v>1375</v>
      </c>
    </row>
    <row r="1939" spans="4:4" x14ac:dyDescent="0.25">
      <c r="D1939" t="s">
        <v>1605</v>
      </c>
    </row>
    <row r="1940" spans="4:4" x14ac:dyDescent="0.25">
      <c r="D1940" t="s">
        <v>1310</v>
      </c>
    </row>
    <row r="1941" spans="4:4" x14ac:dyDescent="0.25">
      <c r="D1941" t="s">
        <v>2088</v>
      </c>
    </row>
    <row r="1942" spans="4:4" x14ac:dyDescent="0.25">
      <c r="D1942" t="s">
        <v>183</v>
      </c>
    </row>
    <row r="1943" spans="4:4" x14ac:dyDescent="0.25">
      <c r="D1943" t="s">
        <v>1107</v>
      </c>
    </row>
    <row r="1944" spans="4:4" x14ac:dyDescent="0.25">
      <c r="D1944" t="s">
        <v>239</v>
      </c>
    </row>
    <row r="1945" spans="4:4" x14ac:dyDescent="0.25">
      <c r="D1945" t="s">
        <v>1071</v>
      </c>
    </row>
    <row r="1946" spans="4:4" x14ac:dyDescent="0.25">
      <c r="D1946" t="s">
        <v>1182</v>
      </c>
    </row>
    <row r="1947" spans="4:4" x14ac:dyDescent="0.25">
      <c r="D1947" t="s">
        <v>1788</v>
      </c>
    </row>
    <row r="1948" spans="4:4" x14ac:dyDescent="0.25">
      <c r="D1948" t="s">
        <v>296</v>
      </c>
    </row>
    <row r="1949" spans="4:4" x14ac:dyDescent="0.25">
      <c r="D1949" t="s">
        <v>889</v>
      </c>
    </row>
    <row r="1950" spans="4:4" x14ac:dyDescent="0.25">
      <c r="D1950" t="s">
        <v>1789</v>
      </c>
    </row>
    <row r="1951" spans="4:4" x14ac:dyDescent="0.25">
      <c r="D1951" t="s">
        <v>297</v>
      </c>
    </row>
    <row r="1952" spans="4:4" x14ac:dyDescent="0.25">
      <c r="D1952" t="s">
        <v>168</v>
      </c>
    </row>
    <row r="1953" spans="4:4" x14ac:dyDescent="0.25">
      <c r="D1953" t="s">
        <v>184</v>
      </c>
    </row>
    <row r="1954" spans="4:4" x14ac:dyDescent="0.25">
      <c r="D1954" t="s">
        <v>1790</v>
      </c>
    </row>
    <row r="1955" spans="4:4" x14ac:dyDescent="0.25">
      <c r="D1955" t="s">
        <v>1791</v>
      </c>
    </row>
    <row r="1956" spans="4:4" x14ac:dyDescent="0.25">
      <c r="D1956" t="s">
        <v>1606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List</vt:lpstr>
      <vt:lpstr>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Page</dc:creator>
  <cp:lastModifiedBy>BernierE</cp:lastModifiedBy>
  <dcterms:created xsi:type="dcterms:W3CDTF">2021-08-17T21:10:11Z</dcterms:created>
  <dcterms:modified xsi:type="dcterms:W3CDTF">2022-05-02T15:49:07Z</dcterms:modified>
</cp:coreProperties>
</file>